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20888d972d4a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Estimate summary" sheetId="1" r:id="Rd2d6cf879d9042b3"/>
    <x:sheet xmlns:r="http://schemas.openxmlformats.org/officeDocument/2006/relationships" name="Trade summary" sheetId="2" r:id="R9f2f442fcfb648f9"/>
    <x:sheet xmlns:r="http://schemas.openxmlformats.org/officeDocument/2006/relationships" name="Quantity takeoff" sheetId="3" r:id="R1a50f95b9d5643c0"/>
    <x:sheet xmlns:r="http://schemas.openxmlformats.org/officeDocument/2006/relationships" name="Cost build-up" sheetId="4" r:id="R4be56b1588b64968"/>
    <x:sheet xmlns:r="http://schemas.openxmlformats.org/officeDocument/2006/relationships" name="Scope and basis" sheetId="5" r:id="R789dddba246c400e"/>
    <x:sheet xmlns:r="http://schemas.openxmlformats.org/officeDocument/2006/relationships" name="Review checklist" sheetId="6" r:id="R423f6e684be542b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.00"/>
    <x:numFmt numFmtId="201" formatCode="0.0%"/>
    <x:numFmt numFmtId="202" formatCode="&quot;$&quot;#,##0.00"/>
  </x:numFmts>
  <x:fonts count="6">
    <x:font>
      <x:sz val="11"/>
      <x:name val="Carlito"/>
    </x:font>
    <x:font>
      <x:sz val="10"/>
      <x:color rgb="FF203746"/>
      <x:name val="Arial"/>
    </x:font>
    <x:font>
      <x:b/>
      <x:sz val="16"/>
      <x:color rgb="FF132D3C"/>
      <x:name val="Arial"/>
    </x:font>
    <x:font>
      <x:sz val="10"/>
      <x:color rgb="FF9C4C16"/>
      <x:name val="Arial"/>
    </x:font>
    <x:font>
      <x:b/>
      <x:sz val="10"/>
      <x:color rgb="FFFFFFFF"/>
      <x:name val="Arial"/>
    </x:font>
    <x:font>
      <x:b/>
      <x:sz val="10"/>
      <x:color rgb="FF203746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32D3C"/>
      </x:patternFill>
    </x:fill>
    <x:fill>
      <x:patternFill patternType="solid">
        <x:fgColor rgb="FFFFF0D8"/>
      </x:patternFill>
    </x:fill>
    <x:fill>
      <x:patternFill patternType="solid">
        <x:fgColor rgb="FFE4EEEB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132D3C"/>
      </x:bottom>
      <x:diagonal/>
    </x:border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200" fontId="1" fillId="0" borderId="0" xfId="0" applyNumberFormat="1" applyFont="1" applyFill="1" applyBorder="1" applyAlignment="1">
      <x:alignment vertical="center"/>
    </x:xf>
    <x:xf numFmtId="200" fontId="1" fillId="3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201" fontId="1" fillId="3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/>
    </x:xf>
    <x:xf numFmtId="202" fontId="1" fillId="0" borderId="0" xfId="0" applyNumberFormat="1" applyFont="1" applyFill="1" applyBorder="1" applyAlignment="1">
      <x:alignment vertical="center"/>
    </x:xf>
    <x:xf numFmtId="202" fontId="5" fillId="4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fe7c5a7e064433" /><Relationship Type="http://schemas.openxmlformats.org/officeDocument/2006/relationships/theme" Target="/xl/theme/theme1.xml" Id="R15dcbdbe6efe4415" /><Relationship Type="http://schemas.openxmlformats.org/officeDocument/2006/relationships/sharedStrings" Target="/xl/sharedStrings.xml" Id="R5ec947c454ad4a8b" /><Relationship Type="http://schemas.openxmlformats.org/officeDocument/2006/relationships/worksheet" Target="/xl/worksheets/sheet1.xml" Id="Rd2d6cf879d9042b3" /><Relationship Type="http://schemas.openxmlformats.org/officeDocument/2006/relationships/worksheet" Target="/xl/worksheets/sheet2.xml" Id="R9f2f442fcfb648f9" /><Relationship Type="http://schemas.openxmlformats.org/officeDocument/2006/relationships/worksheet" Target="/xl/worksheets/sheet3.xml" Id="R1a50f95b9d5643c0" /><Relationship Type="http://schemas.openxmlformats.org/officeDocument/2006/relationships/worksheet" Target="/xl/worksheets/sheet4.xml" Id="R4be56b1588b64968" /><Relationship Type="http://schemas.openxmlformats.org/officeDocument/2006/relationships/worksheet" Target="/xl/worksheets/sheet5.xml" Id="R789dddba246c400e" /><Relationship Type="http://schemas.openxmlformats.org/officeDocument/2006/relationships/worksheet" Target="/xl/worksheets/sheet6.xml" Id="R423f6e684be542b3" /></Relationships>
</file>

<file path=xl/tables/table1.xml><?xml version="1.0" encoding="utf-8"?>
<x:table xmlns:x="http://schemas.openxmlformats.org/spreadsheetml/2006/main" id="1" name="TakeoffItems" displayName="TakeoffItems" ref="A7:I99" headerRowCount="1" totalsRowCount="0" totalsRowShown="0">
  <x:tableColumns count="9">
    <x:tableColumn id="1" name="Item ID"/>
    <x:tableColumn id="2" name="Trade"/>
    <x:tableColumn id="3" name="Description"/>
    <x:tableColumn id="4" name="Net quantity"/>
    <x:tableColumn id="5" name="Unit"/>
    <x:tableColumn id="6" name="Sheet ref."/>
    <x:tableColumn id="7" name="Revision"/>
    <x:tableColumn id="8" name="Quantity basis"/>
    <x:tableColumn id="9" name="Review status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CostItems" displayName="CostItems" ref="A7:P99" headerRowCount="1" totalsRowCount="0" totalsRowShown="0">
  <x:tableColumns count="16">
    <x:tableColumn id="1" name="Item ID"/>
    <x:tableColumn id="2" name="Trade"/>
    <x:tableColumn id="3" name="Description"/>
    <x:tableColumn id="4" name="Net quantity"/>
    <x:tableColumn id="5" name="Unit"/>
    <x:tableColumn id="6" name="Waste %"/>
    <x:tableColumn id="7" name="Material $/unit"/>
    <x:tableColumn id="8" name="Labor $/unit"/>
    <x:tableColumn id="9" name="Equip. $/unit"/>
    <x:tableColumn id="10" name="Sub. $/unit"/>
    <x:tableColumn id="11" name="Material $"/>
    <x:tableColumn id="12" name="Labor $"/>
    <x:tableColumn id="13" name="Equipment $"/>
    <x:tableColumn id="14" name="Subcontract $"/>
    <x:tableColumn id="15" name="Direct total $"/>
    <x:tableColumn id="16" name="Pricing basi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1.xml" Id="R3d003b1730bf4f11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2.xml" Id="Rdd8a0b9068e049f8" /></Relationships>
</file>

<file path=xl/worksheets/sheet1.xml><?xml version="1.0" encoding="utf-8"?>
<x:worksheet xmlns:x="http://schemas.openxmlformats.org/spreadsheetml/2006/main">
  <x:sheetPr>
    <x:tabColor rgb="FF132D3C"/>
  </x:sheetPr>
  <x:sheetViews>
    <x:sheetView showGridLines="0" workbookViewId="0"/>
  </x:sheetViews>
  <x:sheetFormatPr defaultRowHeight="15"/>
  <x:cols>
    <x:col min="1" max="1" width="39" hidden="0" customWidth="1"/>
    <x:col min="2" max="2" width="45" hidden="0" customWidth="1"/>
    <x:col min="3" max="3" width="4" hidden="0" customWidth="1"/>
    <x:col min="4" max="4" width="28" hidden="0" customWidth="1"/>
    <x:col min="5" max="5" width="25" hidden="0" customWidth="1"/>
    <x:col min="6" max="6" width="20" hidden="0" customWidth="1"/>
  </x:cols>
  <x:sheetData>
    <x:row r="1" ht="24" customHeight="1">
      <x:c r="A1" s="2"/>
      <x:c r="B1" s="2"/>
      <x:c r="C1" s="2"/>
      <x:c r="D1" s="2"/>
      <x:c r="E1" s="2"/>
      <x:c r="F1" s="2"/>
    </x:row>
    <x:row r="2" ht="24" customHeight="1">
      <x:c r="A2" s="3" t="str">
        <x:v>MEGHA ESTIMATES / Estimate summary</x:v>
      </x:c>
      <x:c r="B2" s="2"/>
      <x:c r="C2" s="2"/>
      <x:c r="D2" s="2"/>
      <x:c r="E2" s="2"/>
      <x:c r="F2" s="2"/>
    </x:row>
    <x:row r="3" ht="24" customHeight="1">
      <x:c r="A3" s="4"/>
      <x:c r="B3" s="4"/>
      <x:c r="C3" s="4"/>
      <x:c r="D3" s="4"/>
      <x:c r="E3" s="4"/>
      <x:c r="F3" s="4"/>
    </x:row>
    <x:row r="4" ht="24" customHeight="1">
      <x:c r="A4" s="5" t="str">
        <x:v>SAMPLE ONLY — fictional quantities and rates. Not a bid.</x:v>
      </x:c>
      <x:c r="B4" s="2"/>
      <x:c r="C4" s="2"/>
      <x:c r="D4" s="2"/>
      <x:c r="E4" s="2"/>
      <x:c r="F4" s="2"/>
    </x:row>
    <x:row r="5" ht="24" customHeight="1">
      <x:c r="A5" s="2"/>
      <x:c r="B5" s="2"/>
      <x:c r="C5" s="2"/>
      <x:c r="D5" s="2"/>
      <x:c r="E5" s="2"/>
      <x:c r="F5" s="2"/>
    </x:row>
    <x:row r="6" ht="24" customHeight="1">
      <x:c r="A6" s="2" t="str">
        <x:v>Project</x:v>
      </x:c>
      <x:c r="B6" s="2" t="str">
        <x:v>Fictional Small Commercial Building</x:v>
      </x:c>
      <x:c r="C6" s="2"/>
      <x:c r="D6" s="2"/>
      <x:c r="E6" s="2"/>
      <x:c r="F6" s="2"/>
    </x:row>
    <x:row r="7" ht="24" customHeight="1">
      <x:c r="A7" s="2" t="str">
        <x:v>Reference</x:v>
      </x:c>
      <x:c r="B7" s="2" t="str">
        <x:v>ME-SAMPLE-002 / Rev B</x:v>
      </x:c>
      <x:c r="C7" s="2"/>
      <x:c r="D7" s="2"/>
      <x:c r="E7" s="2"/>
      <x:c r="F7" s="2"/>
    </x:row>
    <x:row r="8" ht="24" customHeight="1">
      <x:c r="A8" s="2" t="str">
        <x:v>Issue date</x:v>
      </x:c>
      <x:c r="B8" s="2" t="str">
        <x:v>2026-11-07</x:v>
      </x:c>
      <x:c r="C8" s="2"/>
      <x:c r="D8" s="2"/>
      <x:c r="E8" s="2"/>
      <x:c r="F8" s="2"/>
    </x:row>
    <x:row r="9" ht="24" customHeight="1">
      <x:c r="A9" s="2" t="str">
        <x:v>Location</x:v>
      </x:c>
      <x:c r="B9" s="2" t="str">
        <x:v>Example US location, unassigned</x:v>
      </x:c>
      <x:c r="C9" s="2"/>
      <x:c r="D9" s="2"/>
      <x:c r="E9" s="2"/>
      <x:c r="F9" s="2"/>
    </x:row>
    <x:row r="10" ht="24" customHeight="1">
      <x:c r="A10" s="2"/>
      <x:c r="B10" s="2"/>
      <x:c r="C10" s="2"/>
      <x:c r="D10" s="2"/>
      <x:c r="E10" s="2"/>
      <x:c r="F10" s="2"/>
    </x:row>
    <x:row r="11" ht="24" customHeight="1">
      <x:c r="A11" s="2"/>
      <x:c r="B11" s="2"/>
      <x:c r="C11" s="2"/>
      <x:c r="D11" s="2"/>
      <x:c r="E11" s="2"/>
      <x:c r="F11" s="2"/>
    </x:row>
    <x:row r="12" ht="34" customHeight="1">
      <x:c r="A12" s="9" t="str">
        <x:v>Cost component</x:v>
      </x:c>
      <x:c r="B12" s="9" t="str">
        <x:v>Illustrative USD</x:v>
      </x:c>
      <x:c r="C12" s="2"/>
      <x:c r="D12" s="9" t="str">
        <x:v>Editable assumptions</x:v>
      </x:c>
      <x:c r="E12" s="9" t="str">
        <x:v>Percent</x:v>
      </x:c>
      <x:c r="F12" s="2"/>
    </x:row>
    <x:row r="13" ht="24" customHeight="1">
      <x:c r="A13" s="2" t="str">
        <x:v>Material incl. waste</x:v>
      </x:c>
      <x:c r="B13" s="16" t="n">
        <x:f>'Trade summary'!C36</x:f>
        <x:v>104990.6</x:v>
      </x:c>
      <x:c r="C13" s="2"/>
      <x:c r="D13" s="2" t="str">
        <x:v>Overhead on direct</x:v>
      </x:c>
      <x:c r="E13" s="13" t="n">
        <x:v>0.1</x:v>
      </x:c>
      <x:c r="F13" s="2"/>
    </x:row>
    <x:row r="14" ht="24" customHeight="1">
      <x:c r="A14" s="2" t="str">
        <x:v>Labor</x:v>
      </x:c>
      <x:c r="B14" s="16" t="n">
        <x:f>'Trade summary'!D36</x:f>
        <x:v>73832</x:v>
      </x:c>
      <x:c r="C14" s="2"/>
      <x:c r="D14" s="2" t="str">
        <x:v>Contingency on direct</x:v>
      </x:c>
      <x:c r="E14" s="13" t="n">
        <x:v>0.05</x:v>
      </x:c>
      <x:c r="F14" s="2"/>
    </x:row>
    <x:row r="15" ht="24" customHeight="1">
      <x:c r="A15" s="2" t="str">
        <x:v>Equipment</x:v>
      </x:c>
      <x:c r="B15" s="16" t="n">
        <x:f>'Trade summary'!E36</x:f>
        <x:v>5164</x:v>
      </x:c>
      <x:c r="C15" s="2"/>
      <x:c r="D15" s="2" t="str">
        <x:v>Profit on cost before profit</x:v>
      </x:c>
      <x:c r="E15" s="13" t="n">
        <x:v>0.15</x:v>
      </x:c>
      <x:c r="F15" s="2"/>
    </x:row>
    <x:row r="16" ht="24" customHeight="1">
      <x:c r="A16" s="2" t="str">
        <x:v>Subcontract</x:v>
      </x:c>
      <x:c r="B16" s="16" t="n">
        <x:f>'Trade summary'!F36</x:f>
        <x:v>5530</x:v>
      </x:c>
      <x:c r="C16" s="2"/>
      <x:c r="D16" s="2"/>
      <x:c r="E16" s="2"/>
      <x:c r="F16" s="2"/>
    </x:row>
    <x:row r="17" ht="24" customHeight="1">
      <x:c r="A17" s="2"/>
      <x:c r="B17" s="16"/>
      <x:c r="C17" s="2"/>
      <x:c r="D17" s="2"/>
      <x:c r="E17" s="2"/>
      <x:c r="F17" s="2"/>
    </x:row>
    <x:row r="18" ht="24" customHeight="1">
      <x:c r="A18" s="2" t="str">
        <x:v>Direct cost</x:v>
      </x:c>
      <x:c r="B18" s="16" t="n">
        <x:f>'Trade summary'!G36</x:f>
        <x:v>189516.59999999998</x:v>
      </x:c>
      <x:c r="C18" s="2"/>
      <x:c r="D18" s="2" t="str">
        <x:v>Priced trade groups</x:v>
      </x:c>
      <x:c r="E18" s="2" t="n">
        <x:v>28</x:v>
      </x:c>
      <x:c r="F18" s="2"/>
    </x:row>
    <x:row r="19" ht="24" customHeight="1">
      <x:c r="A19" s="2" t="str">
        <x:v>Overhead</x:v>
      </x:c>
      <x:c r="B19" s="16" t="n">
        <x:f>ROUND(B18*E13,2)</x:f>
        <x:v>18951.66</x:v>
      </x:c>
      <x:c r="C19" s="2"/>
      <x:c r="D19" s="2" t="str">
        <x:v>Detailed line items</x:v>
      </x:c>
      <x:c r="E19" s="2" t="n">
        <x:v>92</x:v>
      </x:c>
      <x:c r="F19" s="2"/>
    </x:row>
    <x:row r="20" ht="24" customHeight="1">
      <x:c r="A20" s="2" t="str">
        <x:v>Contingency</x:v>
      </x:c>
      <x:c r="B20" s="16" t="n">
        <x:f>ROUND(B18*E14,2)</x:f>
        <x:v>9475.83</x:v>
      </x:c>
      <x:c r="C20" s="2"/>
      <x:c r="D20" s="2" t="str">
        <x:v>Additional scope decisions</x:v>
      </x:c>
      <x:c r="E20" s="2" t="n">
        <x:v>8</x:v>
      </x:c>
      <x:c r="F20" s="2"/>
    </x:row>
    <x:row r="21" ht="24" customHeight="1">
      <x:c r="A21" s="2" t="str">
        <x:v>Cost before profit</x:v>
      </x:c>
      <x:c r="B21" s="16" t="n">
        <x:f>SUM(B18:B20)</x:f>
        <x:v>217944.08999999997</x:v>
      </x:c>
      <x:c r="C21" s="2"/>
      <x:c r="D21" s="2" t="str">
        <x:v>Technical approval</x:v>
      </x:c>
      <x:c r="E21" s="2" t="str">
        <x:v>NOT APPROVED</x:v>
      </x:c>
      <x:c r="F21" s="2"/>
    </x:row>
    <x:row r="22" ht="24" customHeight="1">
      <x:c r="A22" s="2" t="str">
        <x:v>Profit markup</x:v>
      </x:c>
      <x:c r="B22" s="16" t="n">
        <x:f>ROUND(B21*E15,2)</x:f>
        <x:v>32691.61</x:v>
      </x:c>
      <x:c r="C22" s="2"/>
      <x:c r="D22" s="2"/>
      <x:c r="E22" s="2"/>
      <x:c r="F22" s="2"/>
    </x:row>
    <x:row r="23" ht="24" customHeight="1">
      <x:c r="A23" s="2" t="str"/>
      <x:c r="B23" s="16"/>
      <x:c r="C23" s="2"/>
      <x:c r="D23" s="2"/>
      <x:c r="E23" s="2"/>
      <x:c r="F23" s="2"/>
    </x:row>
    <x:row r="24" ht="24" customHeight="1">
      <x:c r="A24" s="15" t="str">
        <x:v>TOTAL ILLUSTRATIVE ESTIMATE</x:v>
      </x:c>
      <x:c r="B24" s="17" t="n">
        <x:f>SUM(B21:B22)</x:f>
        <x:v>250635.69999999995</x:v>
      </x:c>
      <x:c r="C24" s="2"/>
      <x:c r="D24" s="2"/>
      <x:c r="E24" s="2"/>
      <x:c r="F24" s="2"/>
    </x:row>
    <x:row r="25" ht="24" customHeight="1">
      <x:c r="A25" s="2"/>
      <x:c r="B25" s="2"/>
      <x:c r="C25" s="2"/>
      <x:c r="D25" s="2"/>
      <x:c r="E25" s="2"/>
      <x:c r="F25" s="2"/>
    </x:row>
    <x:row r="26" ht="24" customHeight="1">
      <x:c r="A26" s="2"/>
      <x:c r="B26" s="2"/>
      <x:c r="C26" s="2"/>
      <x:c r="D26" s="2"/>
      <x:c r="E26" s="2"/>
      <x:c r="F26" s="2"/>
    </x:row>
    <x:row r="27" ht="24" customHeight="1">
      <x:c r="A27" s="2" t="str">
        <x:v>Not included in total: taxes, permits, design, utility fees and unpriced alternates. See Scope and basis.</x:v>
      </x:c>
      <x:c r="B27" s="2"/>
      <x:c r="C27" s="2"/>
      <x:c r="D27" s="2"/>
      <x:c r="E27" s="2"/>
      <x:c r="F27" s="2"/>
    </x:row>
    <x:row r="28" ht="24" customHeight="1">
      <x:c r="A28" s="2"/>
      <x:c r="B28" s="2"/>
      <x:c r="C28" s="2"/>
      <x:c r="D28" s="2"/>
      <x:c r="E28" s="2"/>
      <x:c r="F28" s="2"/>
    </x:row>
    <x:row r="29" ht="24" customHeight="1">
      <x:c r="A29" s="2" t="str">
        <x:v>Workbook guide: quantities in Quantity takeoff; component rates in Cost build-up; indirect percentages above.</x:v>
      </x:c>
      <x:c r="B29" s="2"/>
      <x:c r="C29" s="2"/>
      <x:c r="D29" s="2"/>
      <x:c r="E29" s="2"/>
      <x:c r="F29" s="2"/>
    </x:row>
    <x:row r="30" ht="24" customHeight="1">
      <x:c r="A30" s="2"/>
      <x:c r="B30" s="2"/>
      <x:c r="C30" s="2"/>
      <x:c r="D30" s="2"/>
      <x:c r="E30" s="2"/>
      <x:c r="F30" s="2"/>
    </x:row>
    <x:row r="31" ht="24" customHeight="1">
      <x:c r="A31" s="2" t="str">
        <x:v>Amber cells are editable. These examples require real drawings, verified local rates and human review before any bid.</x:v>
      </x:c>
      <x:c r="B31" s="2"/>
      <x:c r="C31" s="2"/>
      <x:c r="D31" s="2"/>
      <x:c r="E31" s="2"/>
      <x:c r="F31" s="2"/>
    </x:row>
    <x:row r="32" ht="24" customHeight="1">
      <x:c r="A32" s="2"/>
      <x:c r="B32" s="2"/>
      <x:c r="C32" s="2"/>
      <x:c r="D32" s="2"/>
      <x:c r="E32" s="2"/>
      <x:c r="F32" s="2"/>
    </x:row>
    <x:row r="33" ht="24" customHeight="1">
      <x:c r="A33" s="2"/>
      <x:c r="B33" s="2"/>
      <x:c r="C33" s="2"/>
      <x:c r="D33" s="2"/>
      <x:c r="E33" s="2"/>
      <x:c r="F33" s="2"/>
    </x:row>
    <x:row r="34" ht="24" customHeight="1">
      <x:c r="A34" s="2"/>
      <x:c r="B34" s="2"/>
      <x:c r="C34" s="2"/>
      <x:c r="D34" s="2"/>
      <x:c r="E34" s="2"/>
      <x:c r="F34" s="2"/>
    </x:row>
    <x:row r="35" ht="24" customHeight="1">
      <x:c r="A35" s="2"/>
      <x:c r="B35" s="2"/>
      <x:c r="C35" s="2"/>
      <x:c r="D35" s="2"/>
      <x:c r="E35" s="2"/>
      <x:c r="F35" s="2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132D3C"/>
  </x:sheetPr>
  <x:sheetViews>
    <x:sheetView showGridLines="0" workbookViewId="0">
      <x:pane ySplit="7" topLeftCell="A8" activePane="bottomLeft" state="frozen"/>
    </x:sheetView>
  </x:sheetViews>
  <x:sheetFormatPr defaultRowHeight="15"/>
  <x:cols>
    <x:col min="1" max="1" width="38" hidden="0" customWidth="1"/>
    <x:col min="2" max="2" width="12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9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</x:row>
    <x:row r="2" ht="24" customHeight="1">
      <x:c r="A2" s="3" t="str">
        <x:v>MEGHA ESTIMATES / Trade cost summary</x:v>
      </x:c>
      <x:c r="B2" s="2"/>
      <x:c r="C2" s="2"/>
      <x:c r="D2" s="2"/>
      <x:c r="E2" s="2"/>
      <x:c r="F2" s="2"/>
      <x:c r="G2" s="2"/>
    </x:row>
    <x:row r="3" ht="24" customHeight="1">
      <x:c r="A3" s="4"/>
      <x:c r="B3" s="4"/>
      <x:c r="C3" s="4"/>
      <x:c r="D3" s="4"/>
      <x:c r="E3" s="4"/>
      <x:c r="F3" s="4"/>
      <x:c r="G3" s="4"/>
    </x:row>
    <x:row r="4" ht="24" customHeight="1">
      <x:c r="A4" s="5" t="str">
        <x:v>SAMPLE ONLY — fictional quantities and rates. Not a bid.</x:v>
      </x:c>
      <x:c r="B4" s="2"/>
      <x:c r="C4" s="2"/>
      <x:c r="D4" s="2"/>
      <x:c r="E4" s="2"/>
      <x:c r="F4" s="2"/>
      <x:c r="G4" s="2"/>
    </x:row>
    <x:row r="5" ht="24" customHeight="1">
      <x:c r="A5" s="2"/>
      <x:c r="B5" s="2"/>
      <x:c r="C5" s="2"/>
      <x:c r="D5" s="2"/>
      <x:c r="E5" s="2"/>
      <x:c r="F5" s="2"/>
      <x:c r="G5" s="2"/>
    </x:row>
    <x:row r="6" ht="24" customHeight="1">
      <x:c r="A6" s="2"/>
      <x:c r="B6" s="2"/>
      <x:c r="C6" s="2"/>
      <x:c r="D6" s="2"/>
      <x:c r="E6" s="2"/>
      <x:c r="F6" s="2"/>
      <x:c r="G6" s="2"/>
    </x:row>
    <x:row r="7" ht="34" customHeight="1">
      <x:c r="A7" s="9" t="str">
        <x:v>Trade</x:v>
      </x:c>
      <x:c r="B7" s="9" t="str">
        <x:v>Items</x:v>
      </x:c>
      <x:c r="C7" s="9" t="str">
        <x:v>Material $</x:v>
      </x:c>
      <x:c r="D7" s="9" t="str">
        <x:v>Labor $</x:v>
      </x:c>
      <x:c r="E7" s="9" t="str">
        <x:v>Equipment $</x:v>
      </x:c>
      <x:c r="F7" s="9" t="str">
        <x:v>Subcontract $</x:v>
      </x:c>
      <x:c r="G7" s="9" t="str">
        <x:v>Direct cost $</x:v>
      </x:c>
    </x:row>
    <x:row r="8" ht="24" customHeight="1">
      <x:c r="A8" s="2" t="str">
        <x:v>General conditions</x:v>
      </x:c>
      <x:c r="B8" s="2" t="n">
        <x:f>COUNTIFS('Cost build-up'!$B$8:$B$99,A8)</x:f>
        <x:v>3</x:v>
      </x:c>
      <x:c r="C8" s="16" t="n">
        <x:f>IF(COUNTIFS('Cost build-up'!$B$8:$B$99,$A8,'Cost build-up'!$K$8:$K$99,"MISSING")&gt;0,"MISSING",SUMIFS('Cost build-up'!$K$8:$K$99,'Cost build-up'!$B$8:$B$99,$A8))</x:f>
        <x:v>800</x:v>
      </x:c>
      <x:c r="D8" s="16" t="n">
        <x:f>IF(COUNTIFS('Cost build-up'!$B$8:$B$99,$A8,'Cost build-up'!$L$8:$L$99,"MISSING")&gt;0,"MISSING",SUMIFS('Cost build-up'!$L$8:$L$99,'Cost build-up'!$B$8:$B$99,$A8))</x:f>
        <x:v>5470</x:v>
      </x:c>
      <x:c r="E8" s="16" t="n">
        <x:f>IF(COUNTIFS('Cost build-up'!$B$8:$B$99,$A8,'Cost build-up'!$M$8:$M$99,"MISSING")&gt;0,"MISSING",SUMIFS('Cost build-up'!$M$8:$M$99,'Cost build-up'!$B$8:$B$99,$A8))</x:f>
        <x:v>310</x:v>
      </x:c>
      <x:c r="F8" s="16" t="n">
        <x:f>IF(COUNTIFS('Cost build-up'!$B$8:$B$99,$A8,'Cost build-up'!$N$8:$N$99,"MISSING")&gt;0,"MISSING",SUMIFS('Cost build-up'!$N$8:$N$99,'Cost build-up'!$B$8:$B$99,$A8))</x:f>
        <x:v>0</x:v>
      </x:c>
      <x:c r="G8" s="16" t="n">
        <x:f>IF(COUNTIFS('Cost build-up'!$B$8:$B$99,$A8,'Cost build-up'!$O$8:$O$99,"MISSING")&gt;0,"MISSING",SUMIFS('Cost build-up'!$O$8:$O$99,'Cost build-up'!$B$8:$B$99,$A8))</x:f>
        <x:v>6580</x:v>
      </x:c>
    </x:row>
    <x:row r="9" ht="24" customHeight="1">
      <x:c r="A9" s="2" t="str">
        <x:v>Selective demolition</x:v>
      </x:c>
      <x:c r="B9" s="2" t="n">
        <x:f>COUNTIFS('Cost build-up'!$B$8:$B$99,A9)</x:f>
        <x:v>3</x:v>
      </x:c>
      <x:c r="C9" s="16" t="n">
        <x:f>IF(COUNTIFS('Cost build-up'!$B$8:$B$99,$A9,'Cost build-up'!$K$8:$K$99,"MISSING")&gt;0,"MISSING",SUMIFS('Cost build-up'!$K$8:$K$99,'Cost build-up'!$B$8:$B$99,$A9))</x:f>
        <x:v>0</x:v>
      </x:c>
      <x:c r="D9" s="16" t="n">
        <x:f>IF(COUNTIFS('Cost build-up'!$B$8:$B$99,$A9,'Cost build-up'!$L$8:$L$99,"MISSING")&gt;0,"MISSING",SUMIFS('Cost build-up'!$L$8:$L$99,'Cost build-up'!$B$8:$B$99,$A9))</x:f>
        <x:v>1150</x:v>
      </x:c>
      <x:c r="E9" s="16" t="n">
        <x:f>IF(COUNTIFS('Cost build-up'!$B$8:$B$99,$A9,'Cost build-up'!$M$8:$M$99,"MISSING")&gt;0,"MISSING",SUMIFS('Cost build-up'!$M$8:$M$99,'Cost build-up'!$B$8:$B$99,$A9))</x:f>
        <x:v>450</x:v>
      </x:c>
      <x:c r="F9" s="16" t="n">
        <x:f>IF(COUNTIFS('Cost build-up'!$B$8:$B$99,$A9,'Cost build-up'!$N$8:$N$99,"MISSING")&gt;0,"MISSING",SUMIFS('Cost build-up'!$N$8:$N$99,'Cost build-up'!$B$8:$B$99,$A9))</x:f>
        <x:v>500</x:v>
      </x:c>
      <x:c r="G9" s="16" t="n">
        <x:f>IF(COUNTIFS('Cost build-up'!$B$8:$B$99,$A9,'Cost build-up'!$O$8:$O$99,"MISSING")&gt;0,"MISSING",SUMIFS('Cost build-up'!$O$8:$O$99,'Cost build-up'!$B$8:$B$99,$A9))</x:f>
        <x:v>2100</x:v>
      </x:c>
    </x:row>
    <x:row r="10" ht="24" customHeight="1">
      <x:c r="A10" s="2" t="str">
        <x:v>Site protection and earthwork</x:v>
      </x:c>
      <x:c r="B10" s="2" t="n">
        <x:f>COUNTIFS('Cost build-up'!$B$8:$B$99,A10)</x:f>
        <x:v>3</x:v>
      </x:c>
      <x:c r="C10" s="16" t="n">
        <x:f>IF(COUNTIFS('Cost build-up'!$B$8:$B$99,$A10,'Cost build-up'!$K$8:$K$99,"MISSING")&gt;0,"MISSING",SUMIFS('Cost build-up'!$K$8:$K$99,'Cost build-up'!$B$8:$B$99,$A10))</x:f>
        <x:v>956</x:v>
      </x:c>
      <x:c r="D10" s="16" t="n">
        <x:f>IF(COUNTIFS('Cost build-up'!$B$8:$B$99,$A10,'Cost build-up'!$L$8:$L$99,"MISSING")&gt;0,"MISSING",SUMIFS('Cost build-up'!$L$8:$L$99,'Cost build-up'!$B$8:$B$99,$A10))</x:f>
        <x:v>680</x:v>
      </x:c>
      <x:c r="E10" s="16" t="n">
        <x:f>IF(COUNTIFS('Cost build-up'!$B$8:$B$99,$A10,'Cost build-up'!$M$8:$M$99,"MISSING")&gt;0,"MISSING",SUMIFS('Cost build-up'!$M$8:$M$99,'Cost build-up'!$B$8:$B$99,$A10))</x:f>
        <x:v>1180</x:v>
      </x:c>
      <x:c r="F10" s="16" t="n">
        <x:f>IF(COUNTIFS('Cost build-up'!$B$8:$B$99,$A10,'Cost build-up'!$N$8:$N$99,"MISSING")&gt;0,"MISSING",SUMIFS('Cost build-up'!$N$8:$N$99,'Cost build-up'!$B$8:$B$99,$A10))</x:f>
        <x:v>0</x:v>
      </x:c>
      <x:c r="G10" s="16" t="n">
        <x:f>IF(COUNTIFS('Cost build-up'!$B$8:$B$99,$A10,'Cost build-up'!$O$8:$O$99,"MISSING")&gt;0,"MISSING",SUMIFS('Cost build-up'!$O$8:$O$99,'Cost build-up'!$B$8:$B$99,$A10))</x:f>
        <x:v>2816</x:v>
      </x:c>
    </x:row>
    <x:row r="11" ht="24" customHeight="1">
      <x:c r="A11" s="2" t="str">
        <x:v>Underground site utilities</x:v>
      </x:c>
      <x:c r="B11" s="2" t="n">
        <x:f>COUNTIFS('Cost build-up'!$B$8:$B$99,A11)</x:f>
        <x:v>3</x:v>
      </x:c>
      <x:c r="C11" s="16" t="n">
        <x:f>IF(COUNTIFS('Cost build-up'!$B$8:$B$99,$A11,'Cost build-up'!$K$8:$K$99,"MISSING")&gt;0,"MISSING",SUMIFS('Cost build-up'!$K$8:$K$99,'Cost build-up'!$B$8:$B$99,$A11))</x:f>
        <x:v>1837.5</x:v>
      </x:c>
      <x:c r="D11" s="16" t="n">
        <x:f>IF(COUNTIFS('Cost build-up'!$B$8:$B$99,$A11,'Cost build-up'!$L$8:$L$99,"MISSING")&gt;0,"MISSING",SUMIFS('Cost build-up'!$L$8:$L$99,'Cost build-up'!$B$8:$B$99,$A11))</x:f>
        <x:v>1090</x:v>
      </x:c>
      <x:c r="E11" s="16" t="n">
        <x:f>IF(COUNTIFS('Cost build-up'!$B$8:$B$99,$A11,'Cost build-up'!$M$8:$M$99,"MISSING")&gt;0,"MISSING",SUMIFS('Cost build-up'!$M$8:$M$99,'Cost build-up'!$B$8:$B$99,$A11))</x:f>
        <x:v>330</x:v>
      </x:c>
      <x:c r="F11" s="16" t="n">
        <x:f>IF(COUNTIFS('Cost build-up'!$B$8:$B$99,$A11,'Cost build-up'!$N$8:$N$99,"MISSING")&gt;0,"MISSING",SUMIFS('Cost build-up'!$N$8:$N$99,'Cost build-up'!$B$8:$B$99,$A11))</x:f>
        <x:v>0</x:v>
      </x:c>
      <x:c r="G11" s="16" t="n">
        <x:f>IF(COUNTIFS('Cost build-up'!$B$8:$B$99,$A11,'Cost build-up'!$O$8:$O$99,"MISSING")&gt;0,"MISSING",SUMIFS('Cost build-up'!$O$8:$O$99,'Cost build-up'!$B$8:$B$99,$A11))</x:f>
        <x:v>3257.5</x:v>
      </x:c>
    </x:row>
    <x:row r="12" ht="24" customHeight="1">
      <x:c r="A12" s="2" t="str">
        <x:v>Concrete and reinforcing</x:v>
      </x:c>
      <x:c r="B12" s="2" t="n">
        <x:f>COUNTIFS('Cost build-up'!$B$8:$B$99,A12)</x:f>
        <x:v>4</x:v>
      </x:c>
      <x:c r="C12" s="16" t="n">
        <x:f>IF(COUNTIFS('Cost build-up'!$B$8:$B$99,$A12,'Cost build-up'!$K$8:$K$99,"MISSING")&gt;0,"MISSING",SUMIFS('Cost build-up'!$K$8:$K$99,'Cost build-up'!$B$8:$B$99,$A12))</x:f>
        <x:v>7659.75</x:v>
      </x:c>
      <x:c r="D12" s="16" t="n">
        <x:f>IF(COUNTIFS('Cost build-up'!$B$8:$B$99,$A12,'Cost build-up'!$L$8:$L$99,"MISSING")&gt;0,"MISSING",SUMIFS('Cost build-up'!$L$8:$L$99,'Cost build-up'!$B$8:$B$99,$A12))</x:f>
        <x:v>4800</x:v>
      </x:c>
      <x:c r="E12" s="16" t="n">
        <x:f>IF(COUNTIFS('Cost build-up'!$B$8:$B$99,$A12,'Cost build-up'!$M$8:$M$99,"MISSING")&gt;0,"MISSING",SUMIFS('Cost build-up'!$M$8:$M$99,'Cost build-up'!$B$8:$B$99,$A12))</x:f>
        <x:v>634</x:v>
      </x:c>
      <x:c r="F12" s="16" t="n">
        <x:f>IF(COUNTIFS('Cost build-up'!$B$8:$B$99,$A12,'Cost build-up'!$N$8:$N$99,"MISSING")&gt;0,"MISSING",SUMIFS('Cost build-up'!$N$8:$N$99,'Cost build-up'!$B$8:$B$99,$A12))</x:f>
        <x:v>0</x:v>
      </x:c>
      <x:c r="G12" s="16" t="n">
        <x:f>IF(COUNTIFS('Cost build-up'!$B$8:$B$99,$A12,'Cost build-up'!$O$8:$O$99,"MISSING")&gt;0,"MISSING",SUMIFS('Cost build-up'!$O$8:$O$99,'Cost build-up'!$B$8:$B$99,$A12))</x:f>
        <x:v>13093.75</x:v>
      </x:c>
    </x:row>
    <x:row r="13" ht="24" customHeight="1">
      <x:c r="A13" s="2" t="str">
        <x:v>Masonry</x:v>
      </x:c>
      <x:c r="B13" s="2" t="n">
        <x:f>COUNTIFS('Cost build-up'!$B$8:$B$99,A13)</x:f>
        <x:v>3</x:v>
      </x:c>
      <x:c r="C13" s="16" t="n">
        <x:f>IF(COUNTIFS('Cost build-up'!$B$8:$B$99,$A13,'Cost build-up'!$K$8:$K$99,"MISSING")&gt;0,"MISSING",SUMIFS('Cost build-up'!$K$8:$K$99,'Cost build-up'!$B$8:$B$99,$A13))</x:f>
        <x:v>2049.75</x:v>
      </x:c>
      <x:c r="D13" s="16" t="n">
        <x:f>IF(COUNTIFS('Cost build-up'!$B$8:$B$99,$A13,'Cost build-up'!$L$8:$L$99,"MISSING")&gt;0,"MISSING",SUMIFS('Cost build-up'!$L$8:$L$99,'Cost build-up'!$B$8:$B$99,$A13))</x:f>
        <x:v>2170</x:v>
      </x:c>
      <x:c r="E13" s="16" t="n">
        <x:f>IF(COUNTIFS('Cost build-up'!$B$8:$B$99,$A13,'Cost build-up'!$M$8:$M$99,"MISSING")&gt;0,"MISSING",SUMIFS('Cost build-up'!$M$8:$M$99,'Cost build-up'!$B$8:$B$99,$A13))</x:f>
        <x:v>120</x:v>
      </x:c>
      <x:c r="F13" s="16" t="n">
        <x:f>IF(COUNTIFS('Cost build-up'!$B$8:$B$99,$A13,'Cost build-up'!$N$8:$N$99,"MISSING")&gt;0,"MISSING",SUMIFS('Cost build-up'!$N$8:$N$99,'Cost build-up'!$B$8:$B$99,$A13))</x:f>
        <x:v>0</x:v>
      </x:c>
      <x:c r="G13" s="16" t="n">
        <x:f>IF(COUNTIFS('Cost build-up'!$B$8:$B$99,$A13,'Cost build-up'!$O$8:$O$99,"MISSING")&gt;0,"MISSING",SUMIFS('Cost build-up'!$O$8:$O$99,'Cost build-up'!$B$8:$B$99,$A13))</x:f>
        <x:v>4339.75</x:v>
      </x:c>
    </x:row>
    <x:row r="14" ht="24" customHeight="1">
      <x:c r="A14" s="2" t="str">
        <x:v>Structural and miscellaneous metals</x:v>
      </x:c>
      <x:c r="B14" s="2" t="n">
        <x:f>COUNTIFS('Cost build-up'!$B$8:$B$99,A14)</x:f>
        <x:v>3</x:v>
      </x:c>
      <x:c r="C14" s="16" t="n">
        <x:f>IF(COUNTIFS('Cost build-up'!$B$8:$B$99,$A14,'Cost build-up'!$K$8:$K$99,"MISSING")&gt;0,"MISSING",SUMIFS('Cost build-up'!$K$8:$K$99,'Cost build-up'!$B$8:$B$99,$A14))</x:f>
        <x:v>5087.8</x:v>
      </x:c>
      <x:c r="D14" s="16" t="n">
        <x:f>IF(COUNTIFS('Cost build-up'!$B$8:$B$99,$A14,'Cost build-up'!$L$8:$L$99,"MISSING")&gt;0,"MISSING",SUMIFS('Cost build-up'!$L$8:$L$99,'Cost build-up'!$B$8:$B$99,$A14))</x:f>
        <x:v>2742</x:v>
      </x:c>
      <x:c r="E14" s="16" t="n">
        <x:f>IF(COUNTIFS('Cost build-up'!$B$8:$B$99,$A14,'Cost build-up'!$M$8:$M$99,"MISSING")&gt;0,"MISSING",SUMIFS('Cost build-up'!$M$8:$M$99,'Cost build-up'!$B$8:$B$99,$A14))</x:f>
        <x:v>700</x:v>
      </x:c>
      <x:c r="F14" s="16" t="n">
        <x:f>IF(COUNTIFS('Cost build-up'!$B$8:$B$99,$A14,'Cost build-up'!$N$8:$N$99,"MISSING")&gt;0,"MISSING",SUMIFS('Cost build-up'!$N$8:$N$99,'Cost build-up'!$B$8:$B$99,$A14))</x:f>
        <x:v>0</x:v>
      </x:c>
      <x:c r="G14" s="16" t="n">
        <x:f>IF(COUNTIFS('Cost build-up'!$B$8:$B$99,$A14,'Cost build-up'!$O$8:$O$99,"MISSING")&gt;0,"MISSING",SUMIFS('Cost build-up'!$O$8:$O$99,'Cost build-up'!$B$8:$B$99,$A14))</x:f>
        <x:v>8529.8</x:v>
      </x:c>
    </x:row>
    <x:row r="15" ht="24" customHeight="1">
      <x:c r="A15" s="2" t="str">
        <x:v>Rough carpentry and framing</x:v>
      </x:c>
      <x:c r="B15" s="2" t="n">
        <x:f>COUNTIFS('Cost build-up'!$B$8:$B$99,A15)</x:f>
        <x:v>4</x:v>
      </x:c>
      <x:c r="C15" s="16" t="n">
        <x:f>IF(COUNTIFS('Cost build-up'!$B$8:$B$99,$A15,'Cost build-up'!$K$8:$K$99,"MISSING")&gt;0,"MISSING",SUMIFS('Cost build-up'!$K$8:$K$99,'Cost build-up'!$B$8:$B$99,$A15))</x:f>
        <x:v>15156.6</x:v>
      </x:c>
      <x:c r="D15" s="16" t="n">
        <x:f>IF(COUNTIFS('Cost build-up'!$B$8:$B$99,$A15,'Cost build-up'!$L$8:$L$99,"MISSING")&gt;0,"MISSING",SUMIFS('Cost build-up'!$L$8:$L$99,'Cost build-up'!$B$8:$B$99,$A15))</x:f>
        <x:v>9060</x:v>
      </x:c>
      <x:c r="E15" s="16" t="n">
        <x:f>IF(COUNTIFS('Cost build-up'!$B$8:$B$99,$A15,'Cost build-up'!$M$8:$M$99,"MISSING")&gt;0,"MISSING",SUMIFS('Cost build-up'!$M$8:$M$99,'Cost build-up'!$B$8:$B$99,$A15))</x:f>
        <x:v>440</x:v>
      </x:c>
      <x:c r="F15" s="16" t="n">
        <x:f>IF(COUNTIFS('Cost build-up'!$B$8:$B$99,$A15,'Cost build-up'!$N$8:$N$99,"MISSING")&gt;0,"MISSING",SUMIFS('Cost build-up'!$N$8:$N$99,'Cost build-up'!$B$8:$B$99,$A15))</x:f>
        <x:v>0</x:v>
      </x:c>
      <x:c r="G15" s="16" t="n">
        <x:f>IF(COUNTIFS('Cost build-up'!$B$8:$B$99,$A15,'Cost build-up'!$O$8:$O$99,"MISSING")&gt;0,"MISSING",SUMIFS('Cost build-up'!$O$8:$O$99,'Cost build-up'!$B$8:$B$99,$A15))</x:f>
        <x:v>24656.6</x:v>
      </x:c>
    </x:row>
    <x:row r="16" ht="24" customHeight="1">
      <x:c r="A16" s="2" t="str">
        <x:v>Roofing</x:v>
      </x:c>
      <x:c r="B16" s="2" t="n">
        <x:f>COUNTIFS('Cost build-up'!$B$8:$B$99,A16)</x:f>
        <x:v>3</x:v>
      </x:c>
      <x:c r="C16" s="16" t="n">
        <x:f>IF(COUNTIFS('Cost build-up'!$B$8:$B$99,$A16,'Cost build-up'!$K$8:$K$99,"MISSING")&gt;0,"MISSING",SUMIFS('Cost build-up'!$K$8:$K$99,'Cost build-up'!$B$8:$B$99,$A16))</x:f>
        <x:v>5974</x:v>
      </x:c>
      <x:c r="D16" s="16" t="n">
        <x:f>IF(COUNTIFS('Cost build-up'!$B$8:$B$99,$A16,'Cost build-up'!$L$8:$L$99,"MISSING")&gt;0,"MISSING",SUMIFS('Cost build-up'!$L$8:$L$99,'Cost build-up'!$B$8:$B$99,$A16))</x:f>
        <x:v>2920</x:v>
      </x:c>
      <x:c r="E16" s="16" t="n">
        <x:f>IF(COUNTIFS('Cost build-up'!$B$8:$B$99,$A16,'Cost build-up'!$M$8:$M$99,"MISSING")&gt;0,"MISSING",SUMIFS('Cost build-up'!$M$8:$M$99,'Cost build-up'!$B$8:$B$99,$A16))</x:f>
        <x:v>220</x:v>
      </x:c>
      <x:c r="F16" s="16" t="n">
        <x:f>IF(COUNTIFS('Cost build-up'!$B$8:$B$99,$A16,'Cost build-up'!$N$8:$N$99,"MISSING")&gt;0,"MISSING",SUMIFS('Cost build-up'!$N$8:$N$99,'Cost build-up'!$B$8:$B$99,$A16))</x:f>
        <x:v>0</x:v>
      </x:c>
      <x:c r="G16" s="16" t="n">
        <x:f>IF(COUNTIFS('Cost build-up'!$B$8:$B$99,$A16,'Cost build-up'!$O$8:$O$99,"MISSING")&gt;0,"MISSING",SUMIFS('Cost build-up'!$O$8:$O$99,'Cost build-up'!$B$8:$B$99,$A16))</x:f>
        <x:v>9114</x:v>
      </x:c>
    </x:row>
    <x:row r="17" ht="24" customHeight="1">
      <x:c r="A17" s="2" t="str">
        <x:v>Waterproofing and sealants</x:v>
      </x:c>
      <x:c r="B17" s="2" t="n">
        <x:f>COUNTIFS('Cost build-up'!$B$8:$B$99,A17)</x:f>
        <x:v>3</x:v>
      </x:c>
      <x:c r="C17" s="16" t="n">
        <x:f>IF(COUNTIFS('Cost build-up'!$B$8:$B$99,$A17,'Cost build-up'!$K$8:$K$99,"MISSING")&gt;0,"MISSING",SUMIFS('Cost build-up'!$K$8:$K$99,'Cost build-up'!$B$8:$B$99,$A17))</x:f>
        <x:v>1221</x:v>
      </x:c>
      <x:c r="D17" s="16" t="n">
        <x:f>IF(COUNTIFS('Cost build-up'!$B$8:$B$99,$A17,'Cost build-up'!$L$8:$L$99,"MISSING")&gt;0,"MISSING",SUMIFS('Cost build-up'!$L$8:$L$99,'Cost build-up'!$B$8:$B$99,$A17))</x:f>
        <x:v>920</x:v>
      </x:c>
      <x:c r="E17" s="16" t="n">
        <x:f>IF(COUNTIFS('Cost build-up'!$B$8:$B$99,$A17,'Cost build-up'!$M$8:$M$99,"MISSING")&gt;0,"MISSING",SUMIFS('Cost build-up'!$M$8:$M$99,'Cost build-up'!$B$8:$B$99,$A17))</x:f>
        <x:v>0</x:v>
      </x:c>
      <x:c r="F17" s="16" t="n">
        <x:f>IF(COUNTIFS('Cost build-up'!$B$8:$B$99,$A17,'Cost build-up'!$N$8:$N$99,"MISSING")&gt;0,"MISSING",SUMIFS('Cost build-up'!$N$8:$N$99,'Cost build-up'!$B$8:$B$99,$A17))</x:f>
        <x:v>0</x:v>
      </x:c>
      <x:c r="G17" s="16" t="n">
        <x:f>IF(COUNTIFS('Cost build-up'!$B$8:$B$99,$A17,'Cost build-up'!$O$8:$O$99,"MISSING")&gt;0,"MISSING",SUMIFS('Cost build-up'!$O$8:$O$99,'Cost build-up'!$B$8:$B$99,$A17))</x:f>
        <x:v>2141</x:v>
      </x:c>
    </x:row>
    <x:row r="18" ht="24" customHeight="1">
      <x:c r="A18" s="2" t="str">
        <x:v>Insulation and air barriers</x:v>
      </x:c>
      <x:c r="B18" s="2" t="n">
        <x:f>COUNTIFS('Cost build-up'!$B$8:$B$99,A18)</x:f>
        <x:v>3</x:v>
      </x:c>
      <x:c r="C18" s="16" t="n">
        <x:f>IF(COUNTIFS('Cost build-up'!$B$8:$B$99,$A18,'Cost build-up'!$K$8:$K$99,"MISSING")&gt;0,"MISSING",SUMIFS('Cost build-up'!$K$8:$K$99,'Cost build-up'!$B$8:$B$99,$A18))</x:f>
        <x:v>6132</x:v>
      </x:c>
      <x:c r="D18" s="16" t="n">
        <x:f>IF(COUNTIFS('Cost build-up'!$B$8:$B$99,$A18,'Cost build-up'!$L$8:$L$99,"MISSING")&gt;0,"MISSING",SUMIFS('Cost build-up'!$L$8:$L$99,'Cost build-up'!$B$8:$B$99,$A18))</x:f>
        <x:v>3860</x:v>
      </x:c>
      <x:c r="E18" s="16" t="n">
        <x:f>IF(COUNTIFS('Cost build-up'!$B$8:$B$99,$A18,'Cost build-up'!$M$8:$M$99,"MISSING")&gt;0,"MISSING",SUMIFS('Cost build-up'!$M$8:$M$99,'Cost build-up'!$B$8:$B$99,$A18))</x:f>
        <x:v>0</x:v>
      </x:c>
      <x:c r="F18" s="16" t="n">
        <x:f>IF(COUNTIFS('Cost build-up'!$B$8:$B$99,$A18,'Cost build-up'!$N$8:$N$99,"MISSING")&gt;0,"MISSING",SUMIFS('Cost build-up'!$N$8:$N$99,'Cost build-up'!$B$8:$B$99,$A18))</x:f>
        <x:v>0</x:v>
      </x:c>
      <x:c r="G18" s="16" t="n">
        <x:f>IF(COUNTIFS('Cost build-up'!$B$8:$B$99,$A18,'Cost build-up'!$O$8:$O$99,"MISSING")&gt;0,"MISSING",SUMIFS('Cost build-up'!$O$8:$O$99,'Cost build-up'!$B$8:$B$99,$A18))</x:f>
        <x:v>9992</x:v>
      </x:c>
    </x:row>
    <x:row r="19" ht="24" customHeight="1">
      <x:c r="A19" s="2" t="str">
        <x:v>Exterior cladding</x:v>
      </x:c>
      <x:c r="B19" s="2" t="n">
        <x:f>COUNTIFS('Cost build-up'!$B$8:$B$99,A19)</x:f>
        <x:v>3</x:v>
      </x:c>
      <x:c r="C19" s="16" t="n">
        <x:f>IF(COUNTIFS('Cost build-up'!$B$8:$B$99,$A19,'Cost build-up'!$K$8:$K$99,"MISSING")&gt;0,"MISSING",SUMIFS('Cost build-up'!$K$8:$K$99,'Cost build-up'!$B$8:$B$99,$A19))</x:f>
        <x:v>5756.4</x:v>
      </x:c>
      <x:c r="D19" s="16" t="n">
        <x:f>IF(COUNTIFS('Cost build-up'!$B$8:$B$99,$A19,'Cost build-up'!$L$8:$L$99,"MISSING")&gt;0,"MISSING",SUMIFS('Cost build-up'!$L$8:$L$99,'Cost build-up'!$B$8:$B$99,$A19))</x:f>
        <x:v>4274</x:v>
      </x:c>
      <x:c r="E19" s="16" t="n">
        <x:f>IF(COUNTIFS('Cost build-up'!$B$8:$B$99,$A19,'Cost build-up'!$M$8:$M$99,"MISSING")&gt;0,"MISSING",SUMIFS('Cost build-up'!$M$8:$M$99,'Cost build-up'!$B$8:$B$99,$A19))</x:f>
        <x:v>160</x:v>
      </x:c>
      <x:c r="F19" s="16" t="n">
        <x:f>IF(COUNTIFS('Cost build-up'!$B$8:$B$99,$A19,'Cost build-up'!$N$8:$N$99,"MISSING")&gt;0,"MISSING",SUMIFS('Cost build-up'!$N$8:$N$99,'Cost build-up'!$B$8:$B$99,$A19))</x:f>
        <x:v>0</x:v>
      </x:c>
      <x:c r="G19" s="16" t="n">
        <x:f>IF(COUNTIFS('Cost build-up'!$B$8:$B$99,$A19,'Cost build-up'!$O$8:$O$99,"MISSING")&gt;0,"MISSING",SUMIFS('Cost build-up'!$O$8:$O$99,'Cost build-up'!$B$8:$B$99,$A19))</x:f>
        <x:v>10190.400000000001</x:v>
      </x:c>
    </x:row>
    <x:row r="20" ht="24" customHeight="1">
      <x:c r="A20" s="2" t="str">
        <x:v>Doors and hardware</x:v>
      </x:c>
      <x:c r="B20" s="2" t="n">
        <x:f>COUNTIFS('Cost build-up'!$B$8:$B$99,A20)</x:f>
        <x:v>3</x:v>
      </x:c>
      <x:c r="C20" s="16" t="n">
        <x:f>IF(COUNTIFS('Cost build-up'!$B$8:$B$99,$A20,'Cost build-up'!$K$8:$K$99,"MISSING")&gt;0,"MISSING",SUMIFS('Cost build-up'!$K$8:$K$99,'Cost build-up'!$B$8:$B$99,$A20))</x:f>
        <x:v>3975</x:v>
      </x:c>
      <x:c r="D20" s="16" t="n">
        <x:f>IF(COUNTIFS('Cost build-up'!$B$8:$B$99,$A20,'Cost build-up'!$L$8:$L$99,"MISSING")&gt;0,"MISSING",SUMIFS('Cost build-up'!$L$8:$L$99,'Cost build-up'!$B$8:$B$99,$A20))</x:f>
        <x:v>1785</x:v>
      </x:c>
      <x:c r="E20" s="16" t="n">
        <x:f>IF(COUNTIFS('Cost build-up'!$B$8:$B$99,$A20,'Cost build-up'!$M$8:$M$99,"MISSING")&gt;0,"MISSING",SUMIFS('Cost build-up'!$M$8:$M$99,'Cost build-up'!$B$8:$B$99,$A20))</x:f>
        <x:v>0</x:v>
      </x:c>
      <x:c r="F20" s="16" t="n">
        <x:f>IF(COUNTIFS('Cost build-up'!$B$8:$B$99,$A20,'Cost build-up'!$N$8:$N$99,"MISSING")&gt;0,"MISSING",SUMIFS('Cost build-up'!$N$8:$N$99,'Cost build-up'!$B$8:$B$99,$A20))</x:f>
        <x:v>0</x:v>
      </x:c>
      <x:c r="G20" s="16" t="n">
        <x:f>IF(COUNTIFS('Cost build-up'!$B$8:$B$99,$A20,'Cost build-up'!$O$8:$O$99,"MISSING")&gt;0,"MISSING",SUMIFS('Cost build-up'!$O$8:$O$99,'Cost build-up'!$B$8:$B$99,$A20))</x:f>
        <x:v>5760</x:v>
      </x:c>
    </x:row>
    <x:row r="21" ht="24" customHeight="1">
      <x:c r="A21" s="2" t="str">
        <x:v>Windows and glazing</x:v>
      </x:c>
      <x:c r="B21" s="2" t="n">
        <x:f>COUNTIFS('Cost build-up'!$B$8:$B$99,A21)</x:f>
        <x:v>3</x:v>
      </x:c>
      <x:c r="C21" s="16" t="n">
        <x:f>IF(COUNTIFS('Cost build-up'!$B$8:$B$99,$A21,'Cost build-up'!$K$8:$K$99,"MISSING")&gt;0,"MISSING",SUMIFS('Cost build-up'!$K$8:$K$99,'Cost build-up'!$B$8:$B$99,$A21))</x:f>
        <x:v>6284.8</x:v>
      </x:c>
      <x:c r="D21" s="16" t="n">
        <x:f>IF(COUNTIFS('Cost build-up'!$B$8:$B$99,$A21,'Cost build-up'!$L$8:$L$99,"MISSING")&gt;0,"MISSING",SUMIFS('Cost build-up'!$L$8:$L$99,'Cost build-up'!$B$8:$B$99,$A21))</x:f>
        <x:v>2340</x:v>
      </x:c>
      <x:c r="E21" s="16" t="n">
        <x:f>IF(COUNTIFS('Cost build-up'!$B$8:$B$99,$A21,'Cost build-up'!$M$8:$M$99,"MISSING")&gt;0,"MISSING",SUMIFS('Cost build-up'!$M$8:$M$99,'Cost build-up'!$B$8:$B$99,$A21))</x:f>
        <x:v>0</x:v>
      </x:c>
      <x:c r="F21" s="16" t="n">
        <x:f>IF(COUNTIFS('Cost build-up'!$B$8:$B$99,$A21,'Cost build-up'!$N$8:$N$99,"MISSING")&gt;0,"MISSING",SUMIFS('Cost build-up'!$N$8:$N$99,'Cost build-up'!$B$8:$B$99,$A21))</x:f>
        <x:v>0</x:v>
      </x:c>
      <x:c r="G21" s="16" t="n">
        <x:f>IF(COUNTIFS('Cost build-up'!$B$8:$B$99,$A21,'Cost build-up'!$O$8:$O$99,"MISSING")&gt;0,"MISSING",SUMIFS('Cost build-up'!$O$8:$O$99,'Cost build-up'!$B$8:$B$99,$A21))</x:f>
        <x:v>8624.8</x:v>
      </x:c>
    </x:row>
    <x:row r="22" ht="24" customHeight="1">
      <x:c r="A22" s="2" t="str">
        <x:v>Drywall and ceilings</x:v>
      </x:c>
      <x:c r="B22" s="2" t="n">
        <x:f>COUNTIFS('Cost build-up'!$B$8:$B$99,A22)</x:f>
        <x:v>4</x:v>
      </x:c>
      <x:c r="C22" s="16" t="n">
        <x:f>IF(COUNTIFS('Cost build-up'!$B$8:$B$99,$A22,'Cost build-up'!$K$8:$K$99,"MISSING")&gt;0,"MISSING",SUMIFS('Cost build-up'!$K$8:$K$99,'Cost build-up'!$B$8:$B$99,$A22))</x:f>
        <x:v>7242.5</x:v>
      </x:c>
      <x:c r="D22" s="16" t="n">
        <x:f>IF(COUNTIFS('Cost build-up'!$B$8:$B$99,$A22,'Cost build-up'!$L$8:$L$99,"MISSING")&gt;0,"MISSING",SUMIFS('Cost build-up'!$L$8:$L$99,'Cost build-up'!$B$8:$B$99,$A22))</x:f>
        <x:v>7050</x:v>
      </x:c>
      <x:c r="E22" s="16" t="n">
        <x:f>IF(COUNTIFS('Cost build-up'!$B$8:$B$99,$A22,'Cost build-up'!$M$8:$M$99,"MISSING")&gt;0,"MISSING",SUMIFS('Cost build-up'!$M$8:$M$99,'Cost build-up'!$B$8:$B$99,$A22))</x:f>
        <x:v>0</x:v>
      </x:c>
      <x:c r="F22" s="16" t="n">
        <x:f>IF(COUNTIFS('Cost build-up'!$B$8:$B$99,$A22,'Cost build-up'!$N$8:$N$99,"MISSING")&gt;0,"MISSING",SUMIFS('Cost build-up'!$N$8:$N$99,'Cost build-up'!$B$8:$B$99,$A22))</x:f>
        <x:v>0</x:v>
      </x:c>
      <x:c r="G22" s="16" t="n">
        <x:f>IF(COUNTIFS('Cost build-up'!$B$8:$B$99,$A22,'Cost build-up'!$O$8:$O$99,"MISSING")&gt;0,"MISSING",SUMIFS('Cost build-up'!$O$8:$O$99,'Cost build-up'!$B$8:$B$99,$A22))</x:f>
        <x:v>14292.5</x:v>
      </x:c>
    </x:row>
    <x:row r="23" ht="24" customHeight="1">
      <x:c r="A23" s="2" t="str">
        <x:v>Flooring and tile</x:v>
      </x:c>
      <x:c r="B23" s="2" t="n">
        <x:f>COUNTIFS('Cost build-up'!$B$8:$B$99,A23)</x:f>
        <x:v>4</x:v>
      </x:c>
      <x:c r="C23" s="16" t="n">
        <x:f>IF(COUNTIFS('Cost build-up'!$B$8:$B$99,$A23,'Cost build-up'!$K$8:$K$99,"MISSING")&gt;0,"MISSING",SUMIFS('Cost build-up'!$K$8:$K$99,'Cost build-up'!$B$8:$B$99,$A23))</x:f>
        <x:v>4911</x:v>
      </x:c>
      <x:c r="D23" s="16" t="n">
        <x:f>IF(COUNTIFS('Cost build-up'!$B$8:$B$99,$A23,'Cost build-up'!$L$8:$L$99,"MISSING")&gt;0,"MISSING",SUMIFS('Cost build-up'!$L$8:$L$99,'Cost build-up'!$B$8:$B$99,$A23))</x:f>
        <x:v>3160</x:v>
      </x:c>
      <x:c r="E23" s="16" t="n">
        <x:f>IF(COUNTIFS('Cost build-up'!$B$8:$B$99,$A23,'Cost build-up'!$M$8:$M$99,"MISSING")&gt;0,"MISSING",SUMIFS('Cost build-up'!$M$8:$M$99,'Cost build-up'!$B$8:$B$99,$A23))</x:f>
        <x:v>0</x:v>
      </x:c>
      <x:c r="F23" s="16" t="n">
        <x:f>IF(COUNTIFS('Cost build-up'!$B$8:$B$99,$A23,'Cost build-up'!$N$8:$N$99,"MISSING")&gt;0,"MISSING",SUMIFS('Cost build-up'!$N$8:$N$99,'Cost build-up'!$B$8:$B$99,$A23))</x:f>
        <x:v>0</x:v>
      </x:c>
      <x:c r="G23" s="16" t="n">
        <x:f>IF(COUNTIFS('Cost build-up'!$B$8:$B$99,$A23,'Cost build-up'!$O$8:$O$99,"MISSING")&gt;0,"MISSING",SUMIFS('Cost build-up'!$O$8:$O$99,'Cost build-up'!$B$8:$B$99,$A23))</x:f>
        <x:v>8071</x:v>
      </x:c>
    </x:row>
    <x:row r="24" ht="24" customHeight="1">
      <x:c r="A24" s="2" t="str">
        <x:v>Painting and coatings</x:v>
      </x:c>
      <x:c r="B24" s="2" t="n">
        <x:f>COUNTIFS('Cost build-up'!$B$8:$B$99,A24)</x:f>
        <x:v>3</x:v>
      </x:c>
      <x:c r="C24" s="16" t="n">
        <x:f>IF(COUNTIFS('Cost build-up'!$B$8:$B$99,$A24,'Cost build-up'!$K$8:$K$99,"MISSING")&gt;0,"MISSING",SUMIFS('Cost build-up'!$K$8:$K$99,'Cost build-up'!$B$8:$B$99,$A24))</x:f>
        <x:v>2026.5</x:v>
      </x:c>
      <x:c r="D24" s="16" t="n">
        <x:f>IF(COUNTIFS('Cost build-up'!$B$8:$B$99,$A24,'Cost build-up'!$L$8:$L$99,"MISSING")&gt;0,"MISSING",SUMIFS('Cost build-up'!$L$8:$L$99,'Cost build-up'!$B$8:$B$99,$A24))</x:f>
        <x:v>4762</x:v>
      </x:c>
      <x:c r="E24" s="16" t="n">
        <x:f>IF(COUNTIFS('Cost build-up'!$B$8:$B$99,$A24,'Cost build-up'!$M$8:$M$99,"MISSING")&gt;0,"MISSING",SUMIFS('Cost build-up'!$M$8:$M$99,'Cost build-up'!$B$8:$B$99,$A24))</x:f>
        <x:v>0</x:v>
      </x:c>
      <x:c r="F24" s="16" t="n">
        <x:f>IF(COUNTIFS('Cost build-up'!$B$8:$B$99,$A24,'Cost build-up'!$N$8:$N$99,"MISSING")&gt;0,"MISSING",SUMIFS('Cost build-up'!$N$8:$N$99,'Cost build-up'!$B$8:$B$99,$A24))</x:f>
        <x:v>0</x:v>
      </x:c>
      <x:c r="G24" s="16" t="n">
        <x:f>IF(COUNTIFS('Cost build-up'!$B$8:$B$99,$A24,'Cost build-up'!$O$8:$O$99,"MISSING")&gt;0,"MISSING",SUMIFS('Cost build-up'!$O$8:$O$99,'Cost build-up'!$B$8:$B$99,$A24))</x:f>
        <x:v>6788.5</x:v>
      </x:c>
    </x:row>
    <x:row r="25" ht="24" customHeight="1">
      <x:c r="A25" s="2" t="str">
        <x:v>Millwork and countertops</x:v>
      </x:c>
      <x:c r="B25" s="2" t="n">
        <x:f>COUNTIFS('Cost build-up'!$B$8:$B$99,A25)</x:f>
        <x:v>3</x:v>
      </x:c>
      <x:c r="C25" s="16" t="n">
        <x:f>IF(COUNTIFS('Cost build-up'!$B$8:$B$99,$A25,'Cost build-up'!$K$8:$K$99,"MISSING")&gt;0,"MISSING",SUMIFS('Cost build-up'!$K$8:$K$99,'Cost build-up'!$B$8:$B$99,$A25))</x:f>
        <x:v>4967.5</x:v>
      </x:c>
      <x:c r="D25" s="16" t="n">
        <x:f>IF(COUNTIFS('Cost build-up'!$B$8:$B$99,$A25,'Cost build-up'!$L$8:$L$99,"MISSING")&gt;0,"MISSING",SUMIFS('Cost build-up'!$L$8:$L$99,'Cost build-up'!$B$8:$B$99,$A25))</x:f>
        <x:v>2070</x:v>
      </x:c>
      <x:c r="E25" s="16" t="n">
        <x:f>IF(COUNTIFS('Cost build-up'!$B$8:$B$99,$A25,'Cost build-up'!$M$8:$M$99,"MISSING")&gt;0,"MISSING",SUMIFS('Cost build-up'!$M$8:$M$99,'Cost build-up'!$B$8:$B$99,$A25))</x:f>
        <x:v>0</x:v>
      </x:c>
      <x:c r="F25" s="16" t="n">
        <x:f>IF(COUNTIFS('Cost build-up'!$B$8:$B$99,$A25,'Cost build-up'!$N$8:$N$99,"MISSING")&gt;0,"MISSING",SUMIFS('Cost build-up'!$N$8:$N$99,'Cost build-up'!$B$8:$B$99,$A25))</x:f>
        <x:v>0</x:v>
      </x:c>
      <x:c r="G25" s="16" t="n">
        <x:f>IF(COUNTIFS('Cost build-up'!$B$8:$B$99,$A25,'Cost build-up'!$O$8:$O$99,"MISSING")&gt;0,"MISSING",SUMIFS('Cost build-up'!$O$8:$O$99,'Cost build-up'!$B$8:$B$99,$A25))</x:f>
        <x:v>7037.5</x:v>
      </x:c>
    </x:row>
    <x:row r="26" ht="24" customHeight="1">
      <x:c r="A26" s="2" t="str">
        <x:v>Specialties and accessories</x:v>
      </x:c>
      <x:c r="B26" s="2" t="n">
        <x:f>COUNTIFS('Cost build-up'!$B$8:$B$99,A26)</x:f>
        <x:v>3</x:v>
      </x:c>
      <x:c r="C26" s="16" t="n">
        <x:f>IF(COUNTIFS('Cost build-up'!$B$8:$B$99,$A26,'Cost build-up'!$K$8:$K$99,"MISSING")&gt;0,"MISSING",SUMIFS('Cost build-up'!$K$8:$K$99,'Cost build-up'!$B$8:$B$99,$A26))</x:f>
        <x:v>970</x:v>
      </x:c>
      <x:c r="D26" s="16" t="n">
        <x:f>IF(COUNTIFS('Cost build-up'!$B$8:$B$99,$A26,'Cost build-up'!$L$8:$L$99,"MISSING")&gt;0,"MISSING",SUMIFS('Cost build-up'!$L$8:$L$99,'Cost build-up'!$B$8:$B$99,$A26))</x:f>
        <x:v>434</x:v>
      </x:c>
      <x:c r="E26" s="16" t="n">
        <x:f>IF(COUNTIFS('Cost build-up'!$B$8:$B$99,$A26,'Cost build-up'!$M$8:$M$99,"MISSING")&gt;0,"MISSING",SUMIFS('Cost build-up'!$M$8:$M$99,'Cost build-up'!$B$8:$B$99,$A26))</x:f>
        <x:v>0</x:v>
      </x:c>
      <x:c r="F26" s="16" t="n">
        <x:f>IF(COUNTIFS('Cost build-up'!$B$8:$B$99,$A26,'Cost build-up'!$N$8:$N$99,"MISSING")&gt;0,"MISSING",SUMIFS('Cost build-up'!$N$8:$N$99,'Cost build-up'!$B$8:$B$99,$A26))</x:f>
        <x:v>0</x:v>
      </x:c>
      <x:c r="G26" s="16" t="n">
        <x:f>IF(COUNTIFS('Cost build-up'!$B$8:$B$99,$A26,'Cost build-up'!$O$8:$O$99,"MISSING")&gt;0,"MISSING",SUMIFS('Cost build-up'!$O$8:$O$99,'Cost build-up'!$B$8:$B$99,$A26))</x:f>
        <x:v>1404</x:v>
      </x:c>
    </x:row>
    <x:row r="27" ht="24" customHeight="1">
      <x:c r="A27" s="2" t="str">
        <x:v>Equipment and appliances</x:v>
      </x:c>
      <x:c r="B27" s="2" t="n">
        <x:f>COUNTIFS('Cost build-up'!$B$8:$B$99,A27)</x:f>
        <x:v>3</x:v>
      </x:c>
      <x:c r="C27" s="16" t="n">
        <x:f>IF(COUNTIFS('Cost build-up'!$B$8:$B$99,$A27,'Cost build-up'!$K$8:$K$99,"MISSING")&gt;0,"MISSING",SUMIFS('Cost build-up'!$K$8:$K$99,'Cost build-up'!$B$8:$B$99,$A27))</x:f>
        <x:v>870</x:v>
      </x:c>
      <x:c r="D27" s="16" t="n">
        <x:f>IF(COUNTIFS('Cost build-up'!$B$8:$B$99,$A27,'Cost build-up'!$L$8:$L$99,"MISSING")&gt;0,"MISSING",SUMIFS('Cost build-up'!$L$8:$L$99,'Cost build-up'!$B$8:$B$99,$A27))</x:f>
        <x:v>105</x:v>
      </x:c>
      <x:c r="E27" s="16" t="n">
        <x:f>IF(COUNTIFS('Cost build-up'!$B$8:$B$99,$A27,'Cost build-up'!$M$8:$M$99,"MISSING")&gt;0,"MISSING",SUMIFS('Cost build-up'!$M$8:$M$99,'Cost build-up'!$B$8:$B$99,$A27))</x:f>
        <x:v>0</x:v>
      </x:c>
      <x:c r="F27" s="16" t="n">
        <x:f>IF(COUNTIFS('Cost build-up'!$B$8:$B$99,$A27,'Cost build-up'!$N$8:$N$99,"MISSING")&gt;0,"MISSING",SUMIFS('Cost build-up'!$N$8:$N$99,'Cost build-up'!$B$8:$B$99,$A27))</x:f>
        <x:v>0</x:v>
      </x:c>
      <x:c r="G27" s="16" t="n">
        <x:f>IF(COUNTIFS('Cost build-up'!$B$8:$B$99,$A27,'Cost build-up'!$O$8:$O$99,"MISSING")&gt;0,"MISSING",SUMIFS('Cost build-up'!$O$8:$O$99,'Cost build-up'!$B$8:$B$99,$A27))</x:f>
        <x:v>975</x:v>
      </x:c>
    </x:row>
    <x:row r="28" ht="24" customHeight="1">
      <x:c r="A28" s="2" t="str">
        <x:v>Fire protection</x:v>
      </x:c>
      <x:c r="B28" s="2" t="n">
        <x:f>COUNTIFS('Cost build-up'!$B$8:$B$99,A28)</x:f>
        <x:v>3</x:v>
      </x:c>
      <x:c r="C28" s="16" t="n">
        <x:f>IF(COUNTIFS('Cost build-up'!$B$8:$B$99,$A28,'Cost build-up'!$K$8:$K$99,"MISSING")&gt;0,"MISSING",SUMIFS('Cost build-up'!$K$8:$K$99,'Cost build-up'!$B$8:$B$99,$A28))</x:f>
        <x:v>0</x:v>
      </x:c>
      <x:c r="D28" s="16" t="n">
        <x:f>IF(COUNTIFS('Cost build-up'!$B$8:$B$99,$A28,'Cost build-up'!$L$8:$L$99,"MISSING")&gt;0,"MISSING",SUMIFS('Cost build-up'!$L$8:$L$99,'Cost build-up'!$B$8:$B$99,$A28))</x:f>
        <x:v>0</x:v>
      </x:c>
      <x:c r="E28" s="16" t="n">
        <x:f>IF(COUNTIFS('Cost build-up'!$B$8:$B$99,$A28,'Cost build-up'!$M$8:$M$99,"MISSING")&gt;0,"MISSING",SUMIFS('Cost build-up'!$M$8:$M$99,'Cost build-up'!$B$8:$B$99,$A28))</x:f>
        <x:v>0</x:v>
      </x:c>
      <x:c r="F28" s="16" t="n">
        <x:f>IF(COUNTIFS('Cost build-up'!$B$8:$B$99,$A28,'Cost build-up'!$N$8:$N$99,"MISSING")&gt;0,"MISSING",SUMIFS('Cost build-up'!$N$8:$N$99,'Cost build-up'!$B$8:$B$99,$A28))</x:f>
        <x:v>3530</x:v>
      </x:c>
      <x:c r="G28" s="16" t="n">
        <x:f>IF(COUNTIFS('Cost build-up'!$B$8:$B$99,$A28,'Cost build-up'!$O$8:$O$99,"MISSING")&gt;0,"MISSING",SUMIFS('Cost build-up'!$O$8:$O$99,'Cost build-up'!$B$8:$B$99,$A28))</x:f>
        <x:v>3530</x:v>
      </x:c>
    </x:row>
    <x:row r="29" ht="24" customHeight="1">
      <x:c r="A29" s="2" t="str">
        <x:v>Plumbing</x:v>
      </x:c>
      <x:c r="B29" s="2" t="n">
        <x:f>COUNTIFS('Cost build-up'!$B$8:$B$99,A29)</x:f>
        <x:v>4</x:v>
      </x:c>
      <x:c r="C29" s="16" t="n">
        <x:f>IF(COUNTIFS('Cost build-up'!$B$8:$B$99,$A29,'Cost build-up'!$K$8:$K$99,"MISSING")&gt;0,"MISSING",SUMIFS('Cost build-up'!$K$8:$K$99,'Cost build-up'!$B$8:$B$99,$A29))</x:f>
        <x:v>3822</x:v>
      </x:c>
      <x:c r="D29" s="16" t="n">
        <x:f>IF(COUNTIFS('Cost build-up'!$B$8:$B$99,$A29,'Cost build-up'!$L$8:$L$99,"MISSING")&gt;0,"MISSING",SUMIFS('Cost build-up'!$L$8:$L$99,'Cost build-up'!$B$8:$B$99,$A29))</x:f>
        <x:v>2320</x:v>
      </x:c>
      <x:c r="E29" s="16" t="n">
        <x:f>IF(COUNTIFS('Cost build-up'!$B$8:$B$99,$A29,'Cost build-up'!$M$8:$M$99,"MISSING")&gt;0,"MISSING",SUMIFS('Cost build-up'!$M$8:$M$99,'Cost build-up'!$B$8:$B$99,$A29))</x:f>
        <x:v>0</x:v>
      </x:c>
      <x:c r="F29" s="16" t="n">
        <x:f>IF(COUNTIFS('Cost build-up'!$B$8:$B$99,$A29,'Cost build-up'!$N$8:$N$99,"MISSING")&gt;0,"MISSING",SUMIFS('Cost build-up'!$N$8:$N$99,'Cost build-up'!$B$8:$B$99,$A29))</x:f>
        <x:v>0</x:v>
      </x:c>
      <x:c r="G29" s="16" t="n">
        <x:f>IF(COUNTIFS('Cost build-up'!$B$8:$B$99,$A29,'Cost build-up'!$O$8:$O$99,"MISSING")&gt;0,"MISSING",SUMIFS('Cost build-up'!$O$8:$O$99,'Cost build-up'!$B$8:$B$99,$A29))</x:f>
        <x:v>6142</x:v>
      </x:c>
    </x:row>
    <x:row r="30" ht="24" customHeight="1">
      <x:c r="A30" s="2" t="str">
        <x:v>HVAC</x:v>
      </x:c>
      <x:c r="B30" s="2" t="n">
        <x:f>COUNTIFS('Cost build-up'!$B$8:$B$99,A30)</x:f>
        <x:v>4</x:v>
      </x:c>
      <x:c r="C30" s="16" t="n">
        <x:f>IF(COUNTIFS('Cost build-up'!$B$8:$B$99,$A30,'Cost build-up'!$K$8:$K$99,"MISSING")&gt;0,"MISSING",SUMIFS('Cost build-up'!$K$8:$K$99,'Cost build-up'!$B$8:$B$99,$A30))</x:f>
        <x:v>5017.5</x:v>
      </x:c>
      <x:c r="D30" s="16" t="n">
        <x:f>IF(COUNTIFS('Cost build-up'!$B$8:$B$99,$A30,'Cost build-up'!$L$8:$L$99,"MISSING")&gt;0,"MISSING",SUMIFS('Cost build-up'!$L$8:$L$99,'Cost build-up'!$B$8:$B$99,$A30))</x:f>
        <x:v>2240</x:v>
      </x:c>
      <x:c r="E30" s="16" t="n">
        <x:f>IF(COUNTIFS('Cost build-up'!$B$8:$B$99,$A30,'Cost build-up'!$M$8:$M$99,"MISSING")&gt;0,"MISSING",SUMIFS('Cost build-up'!$M$8:$M$99,'Cost build-up'!$B$8:$B$99,$A30))</x:f>
        <x:v>200</x:v>
      </x:c>
      <x:c r="F30" s="16" t="n">
        <x:f>IF(COUNTIFS('Cost build-up'!$B$8:$B$99,$A30,'Cost build-up'!$N$8:$N$99,"MISSING")&gt;0,"MISSING",SUMIFS('Cost build-up'!$N$8:$N$99,'Cost build-up'!$B$8:$B$99,$A30))</x:f>
        <x:v>350</x:v>
      </x:c>
      <x:c r="G30" s="16" t="n">
        <x:f>IF(COUNTIFS('Cost build-up'!$B$8:$B$99,$A30,'Cost build-up'!$O$8:$O$99,"MISSING")&gt;0,"MISSING",SUMIFS('Cost build-up'!$O$8:$O$99,'Cost build-up'!$B$8:$B$99,$A30))</x:f>
        <x:v>7807.5</x:v>
      </x:c>
    </x:row>
    <x:row r="31" ht="24" customHeight="1">
      <x:c r="A31" s="2" t="str">
        <x:v>Electrical power</x:v>
      </x:c>
      <x:c r="B31" s="2" t="n">
        <x:f>COUNTIFS('Cost build-up'!$B$8:$B$99,A31)</x:f>
        <x:v>4</x:v>
      </x:c>
      <x:c r="C31" s="16" t="n">
        <x:f>IF(COUNTIFS('Cost build-up'!$B$8:$B$99,$A31,'Cost build-up'!$K$8:$K$99,"MISSING")&gt;0,"MISSING",SUMIFS('Cost build-up'!$K$8:$K$99,'Cost build-up'!$B$8:$B$99,$A31))</x:f>
        <x:v>3252</x:v>
      </x:c>
      <x:c r="D31" s="16" t="n">
        <x:f>IF(COUNTIFS('Cost build-up'!$B$8:$B$99,$A31,'Cost build-up'!$L$8:$L$99,"MISSING")&gt;0,"MISSING",SUMIFS('Cost build-up'!$L$8:$L$99,'Cost build-up'!$B$8:$B$99,$A31))</x:f>
        <x:v>3290</x:v>
      </x:c>
      <x:c r="E31" s="16" t="n">
        <x:f>IF(COUNTIFS('Cost build-up'!$B$8:$B$99,$A31,'Cost build-up'!$M$8:$M$99,"MISSING")&gt;0,"MISSING",SUMIFS('Cost build-up'!$M$8:$M$99,'Cost build-up'!$B$8:$B$99,$A31))</x:f>
        <x:v>0</x:v>
      </x:c>
      <x:c r="F31" s="16" t="n">
        <x:f>IF(COUNTIFS('Cost build-up'!$B$8:$B$99,$A31,'Cost build-up'!$N$8:$N$99,"MISSING")&gt;0,"MISSING",SUMIFS('Cost build-up'!$N$8:$N$99,'Cost build-up'!$B$8:$B$99,$A31))</x:f>
        <x:v>0</x:v>
      </x:c>
      <x:c r="G31" s="16" t="n">
        <x:f>IF(COUNTIFS('Cost build-up'!$B$8:$B$99,$A31,'Cost build-up'!$O$8:$O$99,"MISSING")&gt;0,"MISSING",SUMIFS('Cost build-up'!$O$8:$O$99,'Cost build-up'!$B$8:$B$99,$A31))</x:f>
        <x:v>6542</x:v>
      </x:c>
    </x:row>
    <x:row r="32" ht="24" customHeight="1">
      <x:c r="A32" s="2" t="str">
        <x:v>Lighting and controls</x:v>
      </x:c>
      <x:c r="B32" s="2" t="n">
        <x:f>COUNTIFS('Cost build-up'!$B$8:$B$99,A32)</x:f>
        <x:v>3</x:v>
      </x:c>
      <x:c r="C32" s="16" t="n">
        <x:f>IF(COUNTIFS('Cost build-up'!$B$8:$B$99,$A32,'Cost build-up'!$K$8:$K$99,"MISSING")&gt;0,"MISSING",SUMIFS('Cost build-up'!$K$8:$K$99,'Cost build-up'!$B$8:$B$99,$A32))</x:f>
        <x:v>2680</x:v>
      </x:c>
      <x:c r="D32" s="16" t="n">
        <x:f>IF(COUNTIFS('Cost build-up'!$B$8:$B$99,$A32,'Cost build-up'!$L$8:$L$99,"MISSING")&gt;0,"MISSING",SUMIFS('Cost build-up'!$L$8:$L$99,'Cost build-up'!$B$8:$B$99,$A32))</x:f>
        <x:v>1340</x:v>
      </x:c>
      <x:c r="E32" s="16" t="n">
        <x:f>IF(COUNTIFS('Cost build-up'!$B$8:$B$99,$A32,'Cost build-up'!$M$8:$M$99,"MISSING")&gt;0,"MISSING",SUMIFS('Cost build-up'!$M$8:$M$99,'Cost build-up'!$B$8:$B$99,$A32))</x:f>
        <x:v>0</x:v>
      </x:c>
      <x:c r="F32" s="16" t="n">
        <x:f>IF(COUNTIFS('Cost build-up'!$B$8:$B$99,$A32,'Cost build-up'!$N$8:$N$99,"MISSING")&gt;0,"MISSING",SUMIFS('Cost build-up'!$N$8:$N$99,'Cost build-up'!$B$8:$B$99,$A32))</x:f>
        <x:v>0</x:v>
      </x:c>
      <x:c r="G32" s="16" t="n">
        <x:f>IF(COUNTIFS('Cost build-up'!$B$8:$B$99,$A32,'Cost build-up'!$O$8:$O$99,"MISSING")&gt;0,"MISSING",SUMIFS('Cost build-up'!$O$8:$O$99,'Cost build-up'!$B$8:$B$99,$A32))</x:f>
        <x:v>4020</x:v>
      </x:c>
    </x:row>
    <x:row r="33" ht="24" customHeight="1">
      <x:c r="A33" s="2" t="str">
        <x:v>Communications and security</x:v>
      </x:c>
      <x:c r="B33" s="2" t="n">
        <x:f>COUNTIFS('Cost build-up'!$B$8:$B$99,A33)</x:f>
        <x:v>3</x:v>
      </x:c>
      <x:c r="C33" s="16" t="n">
        <x:f>IF(COUNTIFS('Cost build-up'!$B$8:$B$99,$A33,'Cost build-up'!$K$8:$K$99,"MISSING")&gt;0,"MISSING",SUMIFS('Cost build-up'!$K$8:$K$99,'Cost build-up'!$B$8:$B$99,$A33))</x:f>
        <x:v>1220</x:v>
      </x:c>
      <x:c r="D33" s="16" t="n">
        <x:f>IF(COUNTIFS('Cost build-up'!$B$8:$B$99,$A33,'Cost build-up'!$L$8:$L$99,"MISSING")&gt;0,"MISSING",SUMIFS('Cost build-up'!$L$8:$L$99,'Cost build-up'!$B$8:$B$99,$A33))</x:f>
        <x:v>800</x:v>
      </x:c>
      <x:c r="E33" s="16" t="n">
        <x:f>IF(COUNTIFS('Cost build-up'!$B$8:$B$99,$A33,'Cost build-up'!$M$8:$M$99,"MISSING")&gt;0,"MISSING",SUMIFS('Cost build-up'!$M$8:$M$99,'Cost build-up'!$B$8:$B$99,$A33))</x:f>
        <x:v>0</x:v>
      </x:c>
      <x:c r="F33" s="16" t="n">
        <x:f>IF(COUNTIFS('Cost build-up'!$B$8:$B$99,$A33,'Cost build-up'!$N$8:$N$99,"MISSING")&gt;0,"MISSING",SUMIFS('Cost build-up'!$N$8:$N$99,'Cost build-up'!$B$8:$B$99,$A33))</x:f>
        <x:v>0</x:v>
      </x:c>
      <x:c r="G33" s="16" t="n">
        <x:f>IF(COUNTIFS('Cost build-up'!$B$8:$B$99,$A33,'Cost build-up'!$O$8:$O$99,"MISSING")&gt;0,"MISSING",SUMIFS('Cost build-up'!$O$8:$O$99,'Cost build-up'!$B$8:$B$99,$A33))</x:f>
        <x:v>2020</x:v>
      </x:c>
    </x:row>
    <x:row r="34" ht="24" customHeight="1">
      <x:c r="A34" s="2" t="str">
        <x:v>Fire alarm</x:v>
      </x:c>
      <x:c r="B34" s="2" t="n">
        <x:f>COUNTIFS('Cost build-up'!$B$8:$B$99,A34)</x:f>
        <x:v>3</x:v>
      </x:c>
      <x:c r="C34" s="16" t="n">
        <x:f>IF(COUNTIFS('Cost build-up'!$B$8:$B$99,$A34,'Cost build-up'!$K$8:$K$99,"MISSING")&gt;0,"MISSING",SUMIFS('Cost build-up'!$K$8:$K$99,'Cost build-up'!$B$8:$B$99,$A34))</x:f>
        <x:v>900</x:v>
      </x:c>
      <x:c r="D34" s="16" t="n">
        <x:f>IF(COUNTIFS('Cost build-up'!$B$8:$B$99,$A34,'Cost build-up'!$L$8:$L$99,"MISSING")&gt;0,"MISSING",SUMIFS('Cost build-up'!$L$8:$L$99,'Cost build-up'!$B$8:$B$99,$A34))</x:f>
        <x:v>540</x:v>
      </x:c>
      <x:c r="E34" s="16" t="n">
        <x:f>IF(COUNTIFS('Cost build-up'!$B$8:$B$99,$A34,'Cost build-up'!$M$8:$M$99,"MISSING")&gt;0,"MISSING",SUMIFS('Cost build-up'!$M$8:$M$99,'Cost build-up'!$B$8:$B$99,$A34))</x:f>
        <x:v>0</x:v>
      </x:c>
      <x:c r="F34" s="16" t="n">
        <x:f>IF(COUNTIFS('Cost build-up'!$B$8:$B$99,$A34,'Cost build-up'!$N$8:$N$99,"MISSING")&gt;0,"MISSING",SUMIFS('Cost build-up'!$N$8:$N$99,'Cost build-up'!$B$8:$B$99,$A34))</x:f>
        <x:v>250</x:v>
      </x:c>
      <x:c r="G34" s="16" t="n">
        <x:f>IF(COUNTIFS('Cost build-up'!$B$8:$B$99,$A34,'Cost build-up'!$O$8:$O$99,"MISSING")&gt;0,"MISSING",SUMIFS('Cost build-up'!$O$8:$O$99,'Cost build-up'!$B$8:$B$99,$A34))</x:f>
        <x:v>1690</x:v>
      </x:c>
    </x:row>
    <x:row r="35" ht="24" customHeight="1">
      <x:c r="A35" s="2" t="str">
        <x:v>Exterior improvements and landscape</x:v>
      </x:c>
      <x:c r="B35" s="2" t="n">
        <x:f>COUNTIFS('Cost build-up'!$B$8:$B$99,A35)</x:f>
        <x:v>4</x:v>
      </x:c>
      <x:c r="C35" s="16" t="n">
        <x:f>IF(COUNTIFS('Cost build-up'!$B$8:$B$99,$A35,'Cost build-up'!$K$8:$K$99,"MISSING")&gt;0,"MISSING",SUMIFS('Cost build-up'!$K$8:$K$99,'Cost build-up'!$B$8:$B$99,$A35))</x:f>
        <x:v>4221</x:v>
      </x:c>
      <x:c r="D35" s="16" t="n">
        <x:f>IF(COUNTIFS('Cost build-up'!$B$8:$B$99,$A35,'Cost build-up'!$L$8:$L$99,"MISSING")&gt;0,"MISSING",SUMIFS('Cost build-up'!$L$8:$L$99,'Cost build-up'!$B$8:$B$99,$A35))</x:f>
        <x:v>2460</x:v>
      </x:c>
      <x:c r="E35" s="16" t="n">
        <x:f>IF(COUNTIFS('Cost build-up'!$B$8:$B$99,$A35,'Cost build-up'!$M$8:$M$99,"MISSING")&gt;0,"MISSING",SUMIFS('Cost build-up'!$M$8:$M$99,'Cost build-up'!$B$8:$B$99,$A35))</x:f>
        <x:v>420</x:v>
      </x:c>
      <x:c r="F35" s="16" t="n">
        <x:f>IF(COUNTIFS('Cost build-up'!$B$8:$B$99,$A35,'Cost build-up'!$N$8:$N$99,"MISSING")&gt;0,"MISSING",SUMIFS('Cost build-up'!$N$8:$N$99,'Cost build-up'!$B$8:$B$99,$A35))</x:f>
        <x:v>900</x:v>
      </x:c>
      <x:c r="G35" s="16" t="n">
        <x:f>IF(COUNTIFS('Cost build-up'!$B$8:$B$99,$A35,'Cost build-up'!$O$8:$O$99,"MISSING")&gt;0,"MISSING",SUMIFS('Cost build-up'!$O$8:$O$99,'Cost build-up'!$B$8:$B$99,$A35))</x:f>
        <x:v>8001</x:v>
      </x:c>
    </x:row>
    <x:row r="36" ht="24" customHeight="1">
      <x:c r="A36" s="15" t="str">
        <x:v>TOTAL DIRECT COST</x:v>
      </x:c>
      <x:c r="B36" s="15" t="n">
        <x:f>SUM(B8:B35)</x:f>
        <x:v>92</x:v>
      </x:c>
      <x:c r="C36" s="17" t="n">
        <x:f>IF(COUNT(C8:C35)&lt;28,"MISSING",SUM(C8:C35))</x:f>
        <x:v>104990.6</x:v>
      </x:c>
      <x:c r="D36" s="17" t="n">
        <x:f>IF(COUNT(D8:D35)&lt;28,"MISSING",SUM(D8:D35))</x:f>
        <x:v>73832</x:v>
      </x:c>
      <x:c r="E36" s="17" t="n">
        <x:f>IF(COUNT(E8:E35)&lt;28,"MISSING",SUM(E8:E35))</x:f>
        <x:v>5164</x:v>
      </x:c>
      <x:c r="F36" s="17" t="n">
        <x:f>IF(COUNT(F8:F35)&lt;28,"MISSING",SUM(F8:F35))</x:f>
        <x:v>5530</x:v>
      </x:c>
      <x:c r="G36" s="17" t="n">
        <x:f>IF(COUNT(G8:G35)&lt;28,"MISSING",SUM(G8:G35))</x:f>
        <x:v>189516.59999999998</x:v>
      </x:c>
    </x:row>
    <x:row r="37" ht="24" customHeight="1">
      <x:c r="A37" s="2"/>
      <x:c r="B37" s="2"/>
      <x:c r="C37" s="2"/>
      <x:c r="D37" s="2"/>
      <x:c r="E37" s="2"/>
      <x:c r="F37" s="2"/>
      <x:c r="G37" s="2"/>
    </x:row>
    <x:row r="38" ht="24" customHeight="1">
      <x:c r="A38" s="2"/>
      <x:c r="B38" s="2"/>
      <x:c r="C38" s="2"/>
      <x:c r="D38" s="2"/>
      <x:c r="E38" s="2"/>
      <x:c r="F38" s="2"/>
      <x:c r="G38" s="2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xSplit="3" ySplit="7" topLeftCell="D8" activePane="bottomRight" state="frozen"/>
    </x:sheetView>
  </x:sheetViews>
  <x:sheetFormatPr defaultRowHeight="15"/>
  <x:cols>
    <x:col min="1" max="1" width="10" hidden="0" customWidth="1"/>
    <x:col min="2" max="2" width="34" hidden="0" customWidth="1"/>
    <x:col min="3" max="3" width="42" hidden="0" customWidth="1"/>
    <x:col min="4" max="4" width="14" hidden="0" customWidth="1"/>
    <x:col min="5" max="5" width="10" hidden="0" customWidth="1"/>
    <x:col min="6" max="6" width="14" hidden="0" customWidth="1"/>
    <x:col min="7" max="7" width="14" hidden="0" customWidth="1"/>
    <x:col min="8" max="8" width="38" hidden="0" customWidth="1"/>
    <x:col min="9" max="9" width="23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24" customHeight="1">
      <x:c r="A2" s="3" t="str">
        <x:v>MEGHA ESTIMATES / Quantity takeoff</x:v>
      </x:c>
      <x:c r="B2" s="2"/>
      <x:c r="C2" s="2"/>
      <x:c r="D2" s="2"/>
      <x:c r="E2" s="2"/>
      <x:c r="F2" s="2"/>
      <x:c r="G2" s="2"/>
      <x:c r="H2" s="2"/>
      <x:c r="I2" s="2"/>
    </x:row>
    <x:row r="3" ht="24" customHeight="1">
      <x:c r="A3" s="4"/>
      <x:c r="B3" s="4"/>
      <x:c r="C3" s="4"/>
      <x:c r="D3" s="4"/>
      <x:c r="E3" s="4"/>
      <x:c r="F3" s="4"/>
      <x:c r="G3" s="4"/>
      <x:c r="H3" s="4"/>
      <x:c r="I3" s="4"/>
    </x:row>
    <x:row r="4" ht="24" customHeight="1">
      <x:c r="A4" s="5" t="str">
        <x:v>SAMPLE ONLY — fictional quantities and rates. Not a bid.</x:v>
      </x:c>
      <x:c r="B4" s="2"/>
      <x:c r="C4" s="2"/>
      <x:c r="D4" s="2"/>
      <x:c r="E4" s="2"/>
      <x:c r="F4" s="2"/>
      <x:c r="G4" s="2"/>
      <x:c r="H4" s="2"/>
      <x:c r="I4" s="2"/>
    </x:row>
    <x:row r="5" ht="24" customHeight="1">
      <x:c r="A5" s="2" t="str">
        <x:v>Source: synthetic demonstration data. All drawing references are fictional. Amber quantity cells are editable.</x:v>
      </x:c>
      <x:c r="B5" s="2"/>
      <x:c r="C5" s="2"/>
      <x:c r="D5" s="2"/>
      <x:c r="E5" s="2"/>
      <x:c r="F5" s="2"/>
      <x:c r="G5" s="2"/>
      <x:c r="H5" s="2"/>
      <x:c r="I5" s="2"/>
    </x:row>
    <x:row r="6" ht="24" customHeight="1">
      <x:c r="A6" s="2"/>
      <x:c r="B6" s="2"/>
      <x:c r="C6" s="2"/>
      <x:c r="D6" s="2"/>
      <x:c r="E6" s="2"/>
      <x:c r="F6" s="2"/>
      <x:c r="G6" s="2"/>
      <x:c r="H6" s="2"/>
      <x:c r="I6" s="2"/>
    </x:row>
    <x:row r="7" ht="34" customHeight="1">
      <x:c r="A7" s="9" t="str">
        <x:v>Item ID</x:v>
      </x:c>
      <x:c r="B7" s="9" t="str">
        <x:v>Trade</x:v>
      </x:c>
      <x:c r="C7" s="9" t="str">
        <x:v>Description</x:v>
      </x:c>
      <x:c r="D7" s="9" t="str">
        <x:v>Net quantity</x:v>
      </x:c>
      <x:c r="E7" s="9" t="str">
        <x:v>Unit</x:v>
      </x:c>
      <x:c r="F7" s="9" t="str">
        <x:v>Sheet ref.</x:v>
      </x:c>
      <x:c r="G7" s="9" t="str">
        <x:v>Revision</x:v>
      </x:c>
      <x:c r="H7" s="9" t="str">
        <x:v>Quantity basis</x:v>
      </x:c>
      <x:c r="I7" s="9" t="str">
        <x:v>Review status</x:v>
      </x:c>
    </x:row>
    <x:row r="8" ht="24" customHeight="1">
      <x:c r="A8" s="2" t="str">
        <x:v>01-01</x:v>
      </x:c>
      <x:c r="B8" s="2" t="str">
        <x:v>General conditions</x:v>
      </x:c>
      <x:c r="C8" s="2" t="str">
        <x:v>Field supervision</x:v>
      </x:c>
      <x:c r="D8" s="11" t="n">
        <x:v>8</x:v>
      </x:c>
      <x:c r="E8" s="2" t="str">
        <x:v>WK</x:v>
      </x:c>
      <x:c r="F8" s="2" t="str">
        <x:v>G-001</x:v>
      </x:c>
      <x:c r="G8" s="2" t="str">
        <x:v>DEMO B</x:v>
      </x:c>
      <x:c r="H8" s="2" t="str">
        <x:v>Synthetic input; not measured</x:v>
      </x:c>
      <x:c r="I8" s="2" t="str">
        <x:v>NOT VERIFIED</x:v>
      </x:c>
    </x:row>
    <x:row r="9" ht="24" customHeight="1">
      <x:c r="A9" s="2" t="str">
        <x:v>01-02</x:v>
      </x:c>
      <x:c r="B9" s="2" t="str">
        <x:v>General conditions</x:v>
      </x:c>
      <x:c r="C9" s="2" t="str">
        <x:v>Temporary facilities</x:v>
      </x:c>
      <x:c r="D9" s="11" t="n">
        <x:v>8</x:v>
      </x:c>
      <x:c r="E9" s="2" t="str">
        <x:v>WK</x:v>
      </x:c>
      <x:c r="F9" s="2" t="str">
        <x:v>G-001</x:v>
      </x:c>
      <x:c r="G9" s="2" t="str">
        <x:v>DEMO B</x:v>
      </x:c>
      <x:c r="H9" s="2" t="str">
        <x:v>Synthetic input; not measured</x:v>
      </x:c>
      <x:c r="I9" s="2" t="str">
        <x:v>NOT VERIFIED</x:v>
      </x:c>
    </x:row>
    <x:row r="10" ht="24" customHeight="1">
      <x:c r="A10" s="2" t="str">
        <x:v>01-03</x:v>
      </x:c>
      <x:c r="B10" s="2" t="str">
        <x:v>General conditions</x:v>
      </x:c>
      <x:c r="C10" s="2" t="str">
        <x:v>Mobilization and closeout</x:v>
      </x:c>
      <x:c r="D10" s="11" t="n">
        <x:v>1</x:v>
      </x:c>
      <x:c r="E10" s="2" t="str">
        <x:v>LS</x:v>
      </x:c>
      <x:c r="F10" s="2" t="str">
        <x:v>G-001</x:v>
      </x:c>
      <x:c r="G10" s="2" t="str">
        <x:v>DEMO B</x:v>
      </x:c>
      <x:c r="H10" s="2" t="str">
        <x:v>Synthetic input; not measured</x:v>
      </x:c>
      <x:c r="I10" s="2" t="str">
        <x:v>NOT VERIFIED</x:v>
      </x:c>
    </x:row>
    <x:row r="11" ht="24" customHeight="1">
      <x:c r="A11" s="2" t="str">
        <x:v>02-01</x:v>
      </x:c>
      <x:c r="B11" s="2" t="str">
        <x:v>Selective demolition</x:v>
      </x:c>
      <x:c r="C11" s="2" t="str">
        <x:v>Remove existing paving</x:v>
      </x:c>
      <x:c r="D11" s="11" t="n">
        <x:v>500</x:v>
      </x:c>
      <x:c r="E11" s="2" t="str">
        <x:v>SF</x:v>
      </x:c>
      <x:c r="F11" s="2" t="str">
        <x:v>D-101</x:v>
      </x:c>
      <x:c r="G11" s="2" t="str">
        <x:v>DEMO B</x:v>
      </x:c>
      <x:c r="H11" s="2" t="str">
        <x:v>Synthetic input; not measured</x:v>
      </x:c>
      <x:c r="I11" s="2" t="str">
        <x:v>NOT VERIFIED</x:v>
      </x:c>
    </x:row>
    <x:row r="12" ht="24" customHeight="1">
      <x:c r="A12" s="2" t="str">
        <x:v>02-02</x:v>
      </x:c>
      <x:c r="B12" s="2" t="str">
        <x:v>Selective demolition</x:v>
      </x:c>
      <x:c r="C12" s="2" t="str">
        <x:v>Remove light framed shed</x:v>
      </x:c>
      <x:c r="D12" s="11" t="n">
        <x:v>200</x:v>
      </x:c>
      <x:c r="E12" s="2" t="str">
        <x:v>SF</x:v>
      </x:c>
      <x:c r="F12" s="2" t="str">
        <x:v>D-101</x:v>
      </x:c>
      <x:c r="G12" s="2" t="str">
        <x:v>DEMO B</x:v>
      </x:c>
      <x:c r="H12" s="2" t="str">
        <x:v>Synthetic input; not measured</x:v>
      </x:c>
      <x:c r="I12" s="2" t="str">
        <x:v>NOT VERIFIED</x:v>
      </x:c>
    </x:row>
    <x:row r="13" ht="24" customHeight="1">
      <x:c r="A13" s="2" t="str">
        <x:v>02-03</x:v>
      </x:c>
      <x:c r="B13" s="2" t="str">
        <x:v>Selective demolition</x:v>
      </x:c>
      <x:c r="C13" s="2" t="str">
        <x:v>Haul and disposal</x:v>
      </x:c>
      <x:c r="D13" s="11" t="n">
        <x:v>2</x:v>
      </x:c>
      <x:c r="E13" s="2" t="str">
        <x:v>LOAD</x:v>
      </x:c>
      <x:c r="F13" s="2" t="str">
        <x:v>D-101</x:v>
      </x:c>
      <x:c r="G13" s="2" t="str">
        <x:v>DEMO B</x:v>
      </x:c>
      <x:c r="H13" s="2" t="str">
        <x:v>Synthetic input; not measured</x:v>
      </x:c>
      <x:c r="I13" s="2" t="str">
        <x:v>NOT VERIFIED</x:v>
      </x:c>
    </x:row>
    <x:row r="14" ht="24" customHeight="1">
      <x:c r="A14" s="2" t="str">
        <x:v>03-01</x:v>
      </x:c>
      <x:c r="B14" s="2" t="str">
        <x:v>Site protection and earthwork</x:v>
      </x:c>
      <x:c r="C14" s="2" t="str">
        <x:v>Temporary erosion fence</x:v>
      </x:c>
      <x:c r="D14" s="11" t="n">
        <x:v>200</x:v>
      </x:c>
      <x:c r="E14" s="2" t="str">
        <x:v>LF</x:v>
      </x:c>
      <x:c r="F14" s="2" t="str">
        <x:v>C-101</x:v>
      </x:c>
      <x:c r="G14" s="2" t="str">
        <x:v>DEMO B</x:v>
      </x:c>
      <x:c r="H14" s="2" t="str">
        <x:v>Synthetic input; not measured</x:v>
      </x:c>
      <x:c r="I14" s="2" t="str">
        <x:v>NOT VERIFIED</x:v>
      </x:c>
    </x:row>
    <x:row r="15" ht="24" customHeight="1">
      <x:c r="A15" s="2" t="str">
        <x:v>03-02</x:v>
      </x:c>
      <x:c r="B15" s="2" t="str">
        <x:v>Site protection and earthwork</x:v>
      </x:c>
      <x:c r="C15" s="2" t="str">
        <x:v>Excavation</x:v>
      </x:c>
      <x:c r="D15" s="11" t="n">
        <x:v>120</x:v>
      </x:c>
      <x:c r="E15" s="2" t="str">
        <x:v>CY</x:v>
      </x:c>
      <x:c r="F15" s="2" t="str">
        <x:v>C-101</x:v>
      </x:c>
      <x:c r="G15" s="2" t="str">
        <x:v>DEMO B</x:v>
      </x:c>
      <x:c r="H15" s="2" t="str">
        <x:v>Synthetic input; not measured</x:v>
      </x:c>
      <x:c r="I15" s="2" t="str">
        <x:v>NOT VERIFIED</x:v>
      </x:c>
    </x:row>
    <x:row r="16" ht="24" customHeight="1">
      <x:c r="A16" s="2" t="str">
        <x:v>03-03</x:v>
      </x:c>
      <x:c r="B16" s="2" t="str">
        <x:v>Site protection and earthwork</x:v>
      </x:c>
      <x:c r="C16" s="2" t="str">
        <x:v>Compacted engineered fill</x:v>
      </x:c>
      <x:c r="D16" s="11" t="n">
        <x:v>80</x:v>
      </x:c>
      <x:c r="E16" s="2" t="str">
        <x:v>CY</x:v>
      </x:c>
      <x:c r="F16" s="2" t="str">
        <x:v>C-101</x:v>
      </x:c>
      <x:c r="G16" s="2" t="str">
        <x:v>DEMO B</x:v>
      </x:c>
      <x:c r="H16" s="2" t="str">
        <x:v>Synthetic input; not measured</x:v>
      </x:c>
      <x:c r="I16" s="2" t="str">
        <x:v>NOT VERIFIED</x:v>
      </x:c>
    </x:row>
    <x:row r="17" ht="24" customHeight="1">
      <x:c r="A17" s="2" t="str">
        <x:v>04-01</x:v>
      </x:c>
      <x:c r="B17" s="2" t="str">
        <x:v>Underground site utilities</x:v>
      </x:c>
      <x:c r="C17" s="2" t="str">
        <x:v>Domestic water service</x:v>
      </x:c>
      <x:c r="D17" s="11" t="n">
        <x:v>80</x:v>
      </x:c>
      <x:c r="E17" s="2" t="str">
        <x:v>LF</x:v>
      </x:c>
      <x:c r="F17" s="2" t="str">
        <x:v>C-102</x:v>
      </x:c>
      <x:c r="G17" s="2" t="str">
        <x:v>DEMO B</x:v>
      </x:c>
      <x:c r="H17" s="2" t="str">
        <x:v>Synthetic input; not measured</x:v>
      </x:c>
      <x:c r="I17" s="2" t="str">
        <x:v>NOT VERIFIED</x:v>
      </x:c>
    </x:row>
    <x:row r="18" ht="24" customHeight="1">
      <x:c r="A18" s="2" t="str">
        <x:v>04-02</x:v>
      </x:c>
      <x:c r="B18" s="2" t="str">
        <x:v>Underground site utilities</x:v>
      </x:c>
      <x:c r="C18" s="2" t="str">
        <x:v>Sanitary sewer lateral</x:v>
      </x:c>
      <x:c r="D18" s="11" t="n">
        <x:v>100</x:v>
      </x:c>
      <x:c r="E18" s="2" t="str">
        <x:v>LF</x:v>
      </x:c>
      <x:c r="F18" s="2" t="str">
        <x:v>C-102</x:v>
      </x:c>
      <x:c r="G18" s="2" t="str">
        <x:v>DEMO B</x:v>
      </x:c>
      <x:c r="H18" s="2" t="str">
        <x:v>Synthetic input; not measured</x:v>
      </x:c>
      <x:c r="I18" s="2" t="str">
        <x:v>NOT VERIFIED</x:v>
      </x:c>
    </x:row>
    <x:row r="19" ht="24" customHeight="1">
      <x:c r="A19" s="2" t="str">
        <x:v>04-03</x:v>
      </x:c>
      <x:c r="B19" s="2" t="str">
        <x:v>Underground site utilities</x:v>
      </x:c>
      <x:c r="C19" s="2" t="str">
        <x:v>Storm drainage piping</x:v>
      </x:c>
      <x:c r="D19" s="11" t="n">
        <x:v>150</x:v>
      </x:c>
      <x:c r="E19" s="2" t="str">
        <x:v>LF</x:v>
      </x:c>
      <x:c r="F19" s="2" t="str">
        <x:v>C-102</x:v>
      </x:c>
      <x:c r="G19" s="2" t="str">
        <x:v>DEMO B</x:v>
      </x:c>
      <x:c r="H19" s="2" t="str">
        <x:v>Synthetic input; not measured</x:v>
      </x:c>
      <x:c r="I19" s="2" t="str">
        <x:v>NOT VERIFIED</x:v>
      </x:c>
    </x:row>
    <x:row r="20" ht="24" customHeight="1">
      <x:c r="A20" s="2" t="str">
        <x:v>05-01</x:v>
      </x:c>
      <x:c r="B20" s="2" t="str">
        <x:v>Concrete and reinforcing</x:v>
      </x:c>
      <x:c r="C20" s="2" t="str">
        <x:v>Strip and pad footings</x:v>
      </x:c>
      <x:c r="D20" s="11" t="n">
        <x:v>24</x:v>
      </x:c>
      <x:c r="E20" s="2" t="str">
        <x:v>CY</x:v>
      </x:c>
      <x:c r="F20" s="2" t="str">
        <x:v>S-101</x:v>
      </x:c>
      <x:c r="G20" s="2" t="str">
        <x:v>DEMO B</x:v>
      </x:c>
      <x:c r="H20" s="2" t="str">
        <x:v>Synthetic input; not measured</x:v>
      </x:c>
      <x:c r="I20" s="2" t="str">
        <x:v>NOT VERIFIED</x:v>
      </x:c>
    </x:row>
    <x:row r="21" ht="24" customHeight="1">
      <x:c r="A21" s="2" t="str">
        <x:v>05-02</x:v>
      </x:c>
      <x:c r="B21" s="2" t="str">
        <x:v>Concrete and reinforcing</x:v>
      </x:c>
      <x:c r="C21" s="2" t="str">
        <x:v>Slab on grade</x:v>
      </x:c>
      <x:c r="D21" s="11" t="n">
        <x:v>25</x:v>
      </x:c>
      <x:c r="E21" s="2" t="str">
        <x:v>CY</x:v>
      </x:c>
      <x:c r="F21" s="2" t="str">
        <x:v>S-101</x:v>
      </x:c>
      <x:c r="G21" s="2" t="str">
        <x:v>DEMO B</x:v>
      </x:c>
      <x:c r="H21" s="2" t="str">
        <x:v>Synthetic input; not measured</x:v>
      </x:c>
      <x:c r="I21" s="2" t="str">
        <x:v>NOT VERIFIED</x:v>
      </x:c>
    </x:row>
    <x:row r="22" ht="24" customHeight="1">
      <x:c r="A22" s="2" t="str">
        <x:v>05-03</x:v>
      </x:c>
      <x:c r="B22" s="2" t="str">
        <x:v>Concrete and reinforcing</x:v>
      </x:c>
      <x:c r="C22" s="2" t="str">
        <x:v>Reinforcing steel</x:v>
      </x:c>
      <x:c r="D22" s="11" t="n">
        <x:v>3200</x:v>
      </x:c>
      <x:c r="E22" s="2" t="str">
        <x:v>LB</x:v>
      </x:c>
      <x:c r="F22" s="2" t="str">
        <x:v>S-101</x:v>
      </x:c>
      <x:c r="G22" s="2" t="str">
        <x:v>DEMO B</x:v>
      </x:c>
      <x:c r="H22" s="2" t="str">
        <x:v>Synthetic input; not measured</x:v>
      </x:c>
      <x:c r="I22" s="2" t="str">
        <x:v>NOT VERIFIED</x:v>
      </x:c>
    </x:row>
    <x:row r="23" ht="24" customHeight="1">
      <x:c r="A23" s="2" t="str">
        <x:v>05-04</x:v>
      </x:c>
      <x:c r="B23" s="2" t="str">
        <x:v>Concrete and reinforcing</x:v>
      </x:c>
      <x:c r="C23" s="2" t="str">
        <x:v>Formwork contact area</x:v>
      </x:c>
      <x:c r="D23" s="11" t="n">
        <x:v>720</x:v>
      </x:c>
      <x:c r="E23" s="2" t="str">
        <x:v>SF</x:v>
      </x:c>
      <x:c r="F23" s="2" t="str">
        <x:v>S-101</x:v>
      </x:c>
      <x:c r="G23" s="2" t="str">
        <x:v>DEMO B</x:v>
      </x:c>
      <x:c r="H23" s="2" t="str">
        <x:v>Synthetic input; not measured</x:v>
      </x:c>
      <x:c r="I23" s="2" t="str">
        <x:v>NOT VERIFIED</x:v>
      </x:c>
    </x:row>
    <x:row r="24" ht="24" customHeight="1">
      <x:c r="A24" s="2" t="str">
        <x:v>06-01</x:v>
      </x:c>
      <x:c r="B24" s="2" t="str">
        <x:v>Masonry</x:v>
      </x:c>
      <x:c r="C24" s="2" t="str">
        <x:v>Veneer masonry</x:v>
      </x:c>
      <x:c r="D24" s="11" t="n">
        <x:v>400</x:v>
      </x:c>
      <x:c r="E24" s="2" t="str">
        <x:v>SF</x:v>
      </x:c>
      <x:c r="F24" s="2" t="str">
        <x:v>A-201</x:v>
      </x:c>
      <x:c r="G24" s="2" t="str">
        <x:v>DEMO B</x:v>
      </x:c>
      <x:c r="H24" s="2" t="str">
        <x:v>Synthetic input; not measured</x:v>
      </x:c>
      <x:c r="I24" s="2" t="str">
        <x:v>NOT VERIFIED</x:v>
      </x:c>
    </x:row>
    <x:row r="25" ht="24" customHeight="1">
      <x:c r="A25" s="2" t="str">
        <x:v>06-02</x:v>
      </x:c>
      <x:c r="B25" s="2" t="str">
        <x:v>Masonry</x:v>
      </x:c>
      <x:c r="C25" s="2" t="str">
        <x:v>Masonry lintels and flashings</x:v>
      </x:c>
      <x:c r="D25" s="11" t="n">
        <x:v>45</x:v>
      </x:c>
      <x:c r="E25" s="2" t="str">
        <x:v>LF</x:v>
      </x:c>
      <x:c r="F25" s="2" t="str">
        <x:v>A-201</x:v>
      </x:c>
      <x:c r="G25" s="2" t="str">
        <x:v>DEMO B</x:v>
      </x:c>
      <x:c r="H25" s="2" t="str">
        <x:v>Synthetic input; not measured</x:v>
      </x:c>
      <x:c r="I25" s="2" t="str">
        <x:v>NOT VERIFIED</x:v>
      </x:c>
    </x:row>
    <x:row r="26" ht="24" customHeight="1">
      <x:c r="A26" s="2" t="str">
        <x:v>06-03</x:v>
      </x:c>
      <x:c r="B26" s="2" t="str">
        <x:v>Masonry</x:v>
      </x:c>
      <x:c r="C26" s="2" t="str">
        <x:v>Mortar and ties</x:v>
      </x:c>
      <x:c r="D26" s="11" t="n">
        <x:v>1</x:v>
      </x:c>
      <x:c r="E26" s="2" t="str">
        <x:v>LS</x:v>
      </x:c>
      <x:c r="F26" s="2" t="str">
        <x:v>A-201</x:v>
      </x:c>
      <x:c r="G26" s="2" t="str">
        <x:v>DEMO B</x:v>
      </x:c>
      <x:c r="H26" s="2" t="str">
        <x:v>Synthetic input; not measured</x:v>
      </x:c>
      <x:c r="I26" s="2" t="str">
        <x:v>NOT VERIFIED</x:v>
      </x:c>
    </x:row>
    <x:row r="27" ht="24" customHeight="1">
      <x:c r="A27" s="2" t="str">
        <x:v>07-01</x:v>
      </x:c>
      <x:c r="B27" s="2" t="str">
        <x:v>Structural and miscellaneous metals</x:v>
      </x:c>
      <x:c r="C27" s="2" t="str">
        <x:v>Structural steel supply and erection</x:v>
      </x:c>
      <x:c r="D27" s="11" t="n">
        <x:v>3500</x:v>
      </x:c>
      <x:c r="E27" s="2" t="str">
        <x:v>LB</x:v>
      </x:c>
      <x:c r="F27" s="2" t="str">
        <x:v>S-102</x:v>
      </x:c>
      <x:c r="G27" s="2" t="str">
        <x:v>DEMO B</x:v>
      </x:c>
      <x:c r="H27" s="2" t="str">
        <x:v>Synthetic input; not measured</x:v>
      </x:c>
      <x:c r="I27" s="2" t="str">
        <x:v>NOT VERIFIED</x:v>
      </x:c>
    </x:row>
    <x:row r="28" ht="24" customHeight="1">
      <x:c r="A28" s="2" t="str">
        <x:v>07-02</x:v>
      </x:c>
      <x:c r="B28" s="2" t="str">
        <x:v>Structural and miscellaneous metals</x:v>
      </x:c>
      <x:c r="C28" s="2" t="str">
        <x:v>Anchor bolts and plates</x:v>
      </x:c>
      <x:c r="D28" s="11" t="n">
        <x:v>24</x:v>
      </x:c>
      <x:c r="E28" s="2" t="str">
        <x:v>EA</x:v>
      </x:c>
      <x:c r="F28" s="2" t="str">
        <x:v>S-102</x:v>
      </x:c>
      <x:c r="G28" s="2" t="str">
        <x:v>DEMO B</x:v>
      </x:c>
      <x:c r="H28" s="2" t="str">
        <x:v>Synthetic input; not measured</x:v>
      </x:c>
      <x:c r="I28" s="2" t="str">
        <x:v>NOT VERIFIED</x:v>
      </x:c>
    </x:row>
    <x:row r="29" ht="24" customHeight="1">
      <x:c r="A29" s="2" t="str">
        <x:v>07-03</x:v>
      </x:c>
      <x:c r="B29" s="2" t="str">
        <x:v>Structural and miscellaneous metals</x:v>
      </x:c>
      <x:c r="C29" s="2" t="str">
        <x:v>Guardrails and handrails</x:v>
      </x:c>
      <x:c r="D29" s="11" t="n">
        <x:v>45</x:v>
      </x:c>
      <x:c r="E29" s="2" t="str">
        <x:v>LF</x:v>
      </x:c>
      <x:c r="F29" s="2" t="str">
        <x:v>S-102</x:v>
      </x:c>
      <x:c r="G29" s="2" t="str">
        <x:v>DEMO B</x:v>
      </x:c>
      <x:c r="H29" s="2" t="str">
        <x:v>Synthetic input; not measured</x:v>
      </x:c>
      <x:c r="I29" s="2" t="str">
        <x:v>NOT VERIFIED</x:v>
      </x:c>
    </x:row>
    <x:row r="30" ht="24" customHeight="1">
      <x:c r="A30" s="2" t="str">
        <x:v>08-01</x:v>
      </x:c>
      <x:c r="B30" s="2" t="str">
        <x:v>Rough carpentry and framing</x:v>
      </x:c>
      <x:c r="C30" s="2" t="str">
        <x:v>Wood wall framing</x:v>
      </x:c>
      <x:c r="D30" s="11" t="n">
        <x:v>2400</x:v>
      </x:c>
      <x:c r="E30" s="2" t="str">
        <x:v>SF</x:v>
      </x:c>
      <x:c r="F30" s="2" t="str">
        <x:v>S-103</x:v>
      </x:c>
      <x:c r="G30" s="2" t="str">
        <x:v>DEMO B</x:v>
      </x:c>
      <x:c r="H30" s="2" t="str">
        <x:v>Synthetic input; not measured</x:v>
      </x:c>
      <x:c r="I30" s="2" t="str">
        <x:v>NOT VERIFIED</x:v>
      </x:c>
    </x:row>
    <x:row r="31" ht="24" customHeight="1">
      <x:c r="A31" s="2" t="str">
        <x:v>08-02</x:v>
      </x:c>
      <x:c r="B31" s="2" t="str">
        <x:v>Rough carpentry and framing</x:v>
      </x:c>
      <x:c r="C31" s="2" t="str">
        <x:v>Engineered roof framing</x:v>
      </x:c>
      <x:c r="D31" s="11" t="n">
        <x:v>2000</x:v>
      </x:c>
      <x:c r="E31" s="2" t="str">
        <x:v>SF</x:v>
      </x:c>
      <x:c r="F31" s="2" t="str">
        <x:v>S-103</x:v>
      </x:c>
      <x:c r="G31" s="2" t="str">
        <x:v>DEMO B</x:v>
      </x:c>
      <x:c r="H31" s="2" t="str">
        <x:v>Synthetic input; not measured</x:v>
      </x:c>
      <x:c r="I31" s="2" t="str">
        <x:v>NOT VERIFIED</x:v>
      </x:c>
    </x:row>
    <x:row r="32" ht="24" customHeight="1">
      <x:c r="A32" s="2" t="str">
        <x:v>08-03</x:v>
      </x:c>
      <x:c r="B32" s="2" t="str">
        <x:v>Rough carpentry and framing</x:v>
      </x:c>
      <x:c r="C32" s="2" t="str">
        <x:v>Wood sheathing</x:v>
      </x:c>
      <x:c r="D32" s="11" t="n">
        <x:v>4400</x:v>
      </x:c>
      <x:c r="E32" s="2" t="str">
        <x:v>SF</x:v>
      </x:c>
      <x:c r="F32" s="2" t="str">
        <x:v>S-103</x:v>
      </x:c>
      <x:c r="G32" s="2" t="str">
        <x:v>DEMO B</x:v>
      </x:c>
      <x:c r="H32" s="2" t="str">
        <x:v>Synthetic input; not measured</x:v>
      </x:c>
      <x:c r="I32" s="2" t="str">
        <x:v>NOT VERIFIED</x:v>
      </x:c>
    </x:row>
    <x:row r="33" ht="24" customHeight="1">
      <x:c r="A33" s="2" t="str">
        <x:v>08-04</x:v>
      </x:c>
      <x:c r="B33" s="2" t="str">
        <x:v>Rough carpentry and framing</x:v>
      </x:c>
      <x:c r="C33" s="2" t="str">
        <x:v>Blocking and backing</x:v>
      </x:c>
      <x:c r="D33" s="11" t="n">
        <x:v>180</x:v>
      </x:c>
      <x:c r="E33" s="2" t="str">
        <x:v>LF</x:v>
      </x:c>
      <x:c r="F33" s="2" t="str">
        <x:v>S-103</x:v>
      </x:c>
      <x:c r="G33" s="2" t="str">
        <x:v>DEMO B</x:v>
      </x:c>
      <x:c r="H33" s="2" t="str">
        <x:v>Synthetic input; not measured</x:v>
      </x:c>
      <x:c r="I33" s="2" t="str">
        <x:v>NOT VERIFIED</x:v>
      </x:c>
    </x:row>
    <x:row r="34" ht="24" customHeight="1">
      <x:c r="A34" s="2" t="str">
        <x:v>09-01</x:v>
      </x:c>
      <x:c r="B34" s="2" t="str">
        <x:v>Roofing</x:v>
      </x:c>
      <x:c r="C34" s="2" t="str">
        <x:v>Roof membrane or shingle system</x:v>
      </x:c>
      <x:c r="D34" s="11" t="n">
        <x:v>2200</x:v>
      </x:c>
      <x:c r="E34" s="2" t="str">
        <x:v>SF</x:v>
      </x:c>
      <x:c r="F34" s="2" t="str">
        <x:v>A-301</x:v>
      </x:c>
      <x:c r="G34" s="2" t="str">
        <x:v>DEMO B</x:v>
      </x:c>
      <x:c r="H34" s="2" t="str">
        <x:v>Synthetic input; not measured</x:v>
      </x:c>
      <x:c r="I34" s="2" t="str">
        <x:v>NOT VERIFIED</x:v>
      </x:c>
    </x:row>
    <x:row r="35" ht="24" customHeight="1">
      <x:c r="A35" s="2" t="str">
        <x:v>09-02</x:v>
      </x:c>
      <x:c r="B35" s="2" t="str">
        <x:v>Roofing</x:v>
      </x:c>
      <x:c r="C35" s="2" t="str">
        <x:v>Roof edge and flashing</x:v>
      </x:c>
      <x:c r="D35" s="11" t="n">
        <x:v>200</x:v>
      </x:c>
      <x:c r="E35" s="2" t="str">
        <x:v>LF</x:v>
      </x:c>
      <x:c r="F35" s="2" t="str">
        <x:v>A-301</x:v>
      </x:c>
      <x:c r="G35" s="2" t="str">
        <x:v>DEMO B</x:v>
      </x:c>
      <x:c r="H35" s="2" t="str">
        <x:v>Synthetic input; not measured</x:v>
      </x:c>
      <x:c r="I35" s="2" t="str">
        <x:v>NOT VERIFIED</x:v>
      </x:c>
    </x:row>
    <x:row r="36" ht="24" customHeight="1">
      <x:c r="A36" s="2" t="str">
        <x:v>09-03</x:v>
      </x:c>
      <x:c r="B36" s="2" t="str">
        <x:v>Roofing</x:v>
      </x:c>
      <x:c r="C36" s="2" t="str">
        <x:v>Gutters and downspouts</x:v>
      </x:c>
      <x:c r="D36" s="11" t="n">
        <x:v>160</x:v>
      </x:c>
      <x:c r="E36" s="2" t="str">
        <x:v>LF</x:v>
      </x:c>
      <x:c r="F36" s="2" t="str">
        <x:v>A-301</x:v>
      </x:c>
      <x:c r="G36" s="2" t="str">
        <x:v>DEMO B</x:v>
      </x:c>
      <x:c r="H36" s="2" t="str">
        <x:v>Synthetic input; not measured</x:v>
      </x:c>
      <x:c r="I36" s="2" t="str">
        <x:v>NOT VERIFIED</x:v>
      </x:c>
    </x:row>
    <x:row r="37" ht="24" customHeight="1">
      <x:c r="A37" s="2" t="str">
        <x:v>10-01</x:v>
      </x:c>
      <x:c r="B37" s="2" t="str">
        <x:v>Waterproofing and sealants</x:v>
      </x:c>
      <x:c r="C37" s="2" t="str">
        <x:v>Below-grade waterproofing</x:v>
      </x:c>
      <x:c r="D37" s="11" t="n">
        <x:v>400</x:v>
      </x:c>
      <x:c r="E37" s="2" t="str">
        <x:v>SF</x:v>
      </x:c>
      <x:c r="F37" s="2" t="str">
        <x:v>A-302</x:v>
      </x:c>
      <x:c r="G37" s="2" t="str">
        <x:v>DEMO B</x:v>
      </x:c>
      <x:c r="H37" s="2" t="str">
        <x:v>Synthetic input; not measured</x:v>
      </x:c>
      <x:c r="I37" s="2" t="str">
        <x:v>NOT VERIFIED</x:v>
      </x:c>
    </x:row>
    <x:row r="38" ht="24" customHeight="1">
      <x:c r="A38" s="2" t="str">
        <x:v>10-02</x:v>
      </x:c>
      <x:c r="B38" s="2" t="str">
        <x:v>Waterproofing and sealants</x:v>
      </x:c>
      <x:c r="C38" s="2" t="str">
        <x:v>Wet-area membrane</x:v>
      </x:c>
      <x:c r="D38" s="11" t="n">
        <x:v>200</x:v>
      </x:c>
      <x:c r="E38" s="2" t="str">
        <x:v>SF</x:v>
      </x:c>
      <x:c r="F38" s="2" t="str">
        <x:v>A-302</x:v>
      </x:c>
      <x:c r="G38" s="2" t="str">
        <x:v>DEMO B</x:v>
      </x:c>
      <x:c r="H38" s="2" t="str">
        <x:v>Synthetic input; not measured</x:v>
      </x:c>
      <x:c r="I38" s="2" t="str">
        <x:v>NOT VERIFIED</x:v>
      </x:c>
    </x:row>
    <x:row r="39" ht="24" customHeight="1">
      <x:c r="A39" s="2" t="str">
        <x:v>10-03</x:v>
      </x:c>
      <x:c r="B39" s="2" t="str">
        <x:v>Waterproofing and sealants</x:v>
      </x:c>
      <x:c r="C39" s="2" t="str">
        <x:v>Exterior joint sealants</x:v>
      </x:c>
      <x:c r="D39" s="11" t="n">
        <x:v>450</x:v>
      </x:c>
      <x:c r="E39" s="2" t="str">
        <x:v>LF</x:v>
      </x:c>
      <x:c r="F39" s="2" t="str">
        <x:v>A-302</x:v>
      </x:c>
      <x:c r="G39" s="2" t="str">
        <x:v>DEMO B</x:v>
      </x:c>
      <x:c r="H39" s="2" t="str">
        <x:v>Synthetic input; not measured</x:v>
      </x:c>
      <x:c r="I39" s="2" t="str">
        <x:v>NOT VERIFIED</x:v>
      </x:c>
    </x:row>
    <x:row r="40" ht="24" customHeight="1">
      <x:c r="A40" s="2" t="str">
        <x:v>11-01</x:v>
      </x:c>
      <x:c r="B40" s="2" t="str">
        <x:v>Insulation and air barriers</x:v>
      </x:c>
      <x:c r="C40" s="2" t="str">
        <x:v>Wall insulation</x:v>
      </x:c>
      <x:c r="D40" s="11" t="n">
        <x:v>2100</x:v>
      </x:c>
      <x:c r="E40" s="2" t="str">
        <x:v>SF</x:v>
      </x:c>
      <x:c r="F40" s="2" t="str">
        <x:v>A-303</x:v>
      </x:c>
      <x:c r="G40" s="2" t="str">
        <x:v>DEMO B</x:v>
      </x:c>
      <x:c r="H40" s="2" t="str">
        <x:v>Synthetic input; not measured</x:v>
      </x:c>
      <x:c r="I40" s="2" t="str">
        <x:v>NOT VERIFIED</x:v>
      </x:c>
    </x:row>
    <x:row r="41" ht="24" customHeight="1">
      <x:c r="A41" s="2" t="str">
        <x:v>11-02</x:v>
      </x:c>
      <x:c r="B41" s="2" t="str">
        <x:v>Insulation and air barriers</x:v>
      </x:c>
      <x:c r="C41" s="2" t="str">
        <x:v>Roof insulation</x:v>
      </x:c>
      <x:c r="D41" s="11" t="n">
        <x:v>2000</x:v>
      </x:c>
      <x:c r="E41" s="2" t="str">
        <x:v>SF</x:v>
      </x:c>
      <x:c r="F41" s="2" t="str">
        <x:v>A-303</x:v>
      </x:c>
      <x:c r="G41" s="2" t="str">
        <x:v>DEMO B</x:v>
      </x:c>
      <x:c r="H41" s="2" t="str">
        <x:v>Synthetic input; not measured</x:v>
      </x:c>
      <x:c r="I41" s="2" t="str">
        <x:v>NOT VERIFIED</x:v>
      </x:c>
    </x:row>
    <x:row r="42" ht="24" customHeight="1">
      <x:c r="A42" s="2" t="str">
        <x:v>11-03</x:v>
      </x:c>
      <x:c r="B42" s="2" t="str">
        <x:v>Insulation and air barriers</x:v>
      </x:c>
      <x:c r="C42" s="2" t="str">
        <x:v>Air and weather barrier</x:v>
      </x:c>
      <x:c r="D42" s="11" t="n">
        <x:v>2400</x:v>
      </x:c>
      <x:c r="E42" s="2" t="str">
        <x:v>SF</x:v>
      </x:c>
      <x:c r="F42" s="2" t="str">
        <x:v>A-303</x:v>
      </x:c>
      <x:c r="G42" s="2" t="str">
        <x:v>DEMO B</x:v>
      </x:c>
      <x:c r="H42" s="2" t="str">
        <x:v>Synthetic input; not measured</x:v>
      </x:c>
      <x:c r="I42" s="2" t="str">
        <x:v>NOT VERIFIED</x:v>
      </x:c>
    </x:row>
    <x:row r="43" ht="24" customHeight="1">
      <x:c r="A43" s="2" t="str">
        <x:v>12-01</x:v>
      </x:c>
      <x:c r="B43" s="2" t="str">
        <x:v>Exterior cladding</x:v>
      </x:c>
      <x:c r="C43" s="2" t="str">
        <x:v>Fiber cement siding</x:v>
      </x:c>
      <x:c r="D43" s="11" t="n">
        <x:v>1600</x:v>
      </x:c>
      <x:c r="E43" s="2" t="str">
        <x:v>SF</x:v>
      </x:c>
      <x:c r="F43" s="2" t="str">
        <x:v>A-201</x:v>
      </x:c>
      <x:c r="G43" s="2" t="str">
        <x:v>DEMO B</x:v>
      </x:c>
      <x:c r="H43" s="2" t="str">
        <x:v>Synthetic input; not measured</x:v>
      </x:c>
      <x:c r="I43" s="2" t="str">
        <x:v>NOT VERIFIED</x:v>
      </x:c>
    </x:row>
    <x:row r="44" ht="24" customHeight="1">
      <x:c r="A44" s="2" t="str">
        <x:v>12-02</x:v>
      </x:c>
      <x:c r="B44" s="2" t="str">
        <x:v>Exterior cladding</x:v>
      </x:c>
      <x:c r="C44" s="2" t="str">
        <x:v>Exterior trim and soffit</x:v>
      </x:c>
      <x:c r="D44" s="11" t="n">
        <x:v>380</x:v>
      </x:c>
      <x:c r="E44" s="2" t="str">
        <x:v>LF</x:v>
      </x:c>
      <x:c r="F44" s="2" t="str">
        <x:v>A-201</x:v>
      </x:c>
      <x:c r="G44" s="2" t="str">
        <x:v>DEMO B</x:v>
      </x:c>
      <x:c r="H44" s="2" t="str">
        <x:v>Synthetic input; not measured</x:v>
      </x:c>
      <x:c r="I44" s="2" t="str">
        <x:v>NOT VERIFIED</x:v>
      </x:c>
    </x:row>
    <x:row r="45" ht="24" customHeight="1">
      <x:c r="A45" s="2" t="str">
        <x:v>12-03</x:v>
      </x:c>
      <x:c r="B45" s="2" t="str">
        <x:v>Exterior cladding</x:v>
      </x:c>
      <x:c r="C45" s="2" t="str">
        <x:v>Rainscreen furring</x:v>
      </x:c>
      <x:c r="D45" s="11" t="n">
        <x:v>1800</x:v>
      </x:c>
      <x:c r="E45" s="2" t="str">
        <x:v>SF</x:v>
      </x:c>
      <x:c r="F45" s="2" t="str">
        <x:v>A-201</x:v>
      </x:c>
      <x:c r="G45" s="2" t="str">
        <x:v>DEMO B</x:v>
      </x:c>
      <x:c r="H45" s="2" t="str">
        <x:v>Synthetic input; not measured</x:v>
      </x:c>
      <x:c r="I45" s="2" t="str">
        <x:v>NOT VERIFIED</x:v>
      </x:c>
    </x:row>
    <x:row r="46" ht="24" customHeight="1">
      <x:c r="A46" s="2" t="str">
        <x:v>13-01</x:v>
      </x:c>
      <x:c r="B46" s="2" t="str">
        <x:v>Doors and hardware</x:v>
      </x:c>
      <x:c r="C46" s="2" t="str">
        <x:v>Exterior door and frame sets</x:v>
      </x:c>
      <x:c r="D46" s="11" t="n">
        <x:v>3</x:v>
      </x:c>
      <x:c r="E46" s="2" t="str">
        <x:v>SET</x:v>
      </x:c>
      <x:c r="F46" s="2" t="str">
        <x:v>A-601</x:v>
      </x:c>
      <x:c r="G46" s="2" t="str">
        <x:v>DEMO B</x:v>
      </x:c>
      <x:c r="H46" s="2" t="str">
        <x:v>Synthetic input; not measured</x:v>
      </x:c>
      <x:c r="I46" s="2" t="str">
        <x:v>NOT VERIFIED</x:v>
      </x:c>
    </x:row>
    <x:row r="47" ht="24" customHeight="1">
      <x:c r="A47" s="2" t="str">
        <x:v>13-02</x:v>
      </x:c>
      <x:c r="B47" s="2" t="str">
        <x:v>Doors and hardware</x:v>
      </x:c>
      <x:c r="C47" s="2" t="str">
        <x:v>Interior door and frame sets</x:v>
      </x:c>
      <x:c r="D47" s="11" t="n">
        <x:v>12</x:v>
      </x:c>
      <x:c r="E47" s="2" t="str">
        <x:v>SET</x:v>
      </x:c>
      <x:c r="F47" s="2" t="str">
        <x:v>A-601</x:v>
      </x:c>
      <x:c r="G47" s="2" t="str">
        <x:v>DEMO B</x:v>
      </x:c>
      <x:c r="H47" s="2" t="str">
        <x:v>Synthetic input; not measured</x:v>
      </x:c>
      <x:c r="I47" s="2" t="str">
        <x:v>NOT VERIFIED</x:v>
      </x:c>
    </x:row>
    <x:row r="48" ht="24" customHeight="1">
      <x:c r="A48" s="2" t="str">
        <x:v>13-03</x:v>
      </x:c>
      <x:c r="B48" s="2" t="str">
        <x:v>Doors and hardware</x:v>
      </x:c>
      <x:c r="C48" s="2" t="str">
        <x:v>Door hardware sets</x:v>
      </x:c>
      <x:c r="D48" s="11" t="n">
        <x:v>15</x:v>
      </x:c>
      <x:c r="E48" s="2" t="str">
        <x:v>SET</x:v>
      </x:c>
      <x:c r="F48" s="2" t="str">
        <x:v>A-601</x:v>
      </x:c>
      <x:c r="G48" s="2" t="str">
        <x:v>DEMO B</x:v>
      </x:c>
      <x:c r="H48" s="2" t="str">
        <x:v>Synthetic input; not measured</x:v>
      </x:c>
      <x:c r="I48" s="2" t="str">
        <x:v>NOT VERIFIED</x:v>
      </x:c>
    </x:row>
    <x:row r="49" ht="24" customHeight="1">
      <x:c r="A49" s="2" t="str">
        <x:v>14-01</x:v>
      </x:c>
      <x:c r="B49" s="2" t="str">
        <x:v>Windows and glazing</x:v>
      </x:c>
      <x:c r="C49" s="2" t="str">
        <x:v>Window assemblies</x:v>
      </x:c>
      <x:c r="D49" s="11" t="n">
        <x:v>12</x:v>
      </x:c>
      <x:c r="E49" s="2" t="str">
        <x:v>EA</x:v>
      </x:c>
      <x:c r="F49" s="2" t="str">
        <x:v>A-602</x:v>
      </x:c>
      <x:c r="G49" s="2" t="str">
        <x:v>DEMO B</x:v>
      </x:c>
      <x:c r="H49" s="2" t="str">
        <x:v>Synthetic input; not measured</x:v>
      </x:c>
      <x:c r="I49" s="2" t="str">
        <x:v>NOT VERIFIED</x:v>
      </x:c>
    </x:row>
    <x:row r="50" ht="24" customHeight="1">
      <x:c r="A50" s="2" t="str">
        <x:v>14-02</x:v>
      </x:c>
      <x:c r="B50" s="2" t="str">
        <x:v>Windows and glazing</x:v>
      </x:c>
      <x:c r="C50" s="2" t="str">
        <x:v>Storefront glazing</x:v>
      </x:c>
      <x:c r="D50" s="11" t="n">
        <x:v>180</x:v>
      </x:c>
      <x:c r="E50" s="2" t="str">
        <x:v>SF</x:v>
      </x:c>
      <x:c r="F50" s="2" t="str">
        <x:v>A-602</x:v>
      </x:c>
      <x:c r="G50" s="2" t="str">
        <x:v>DEMO B</x:v>
      </x:c>
      <x:c r="H50" s="2" t="str">
        <x:v>Synthetic input; not measured</x:v>
      </x:c>
      <x:c r="I50" s="2" t="str">
        <x:v>NOT VERIFIED</x:v>
      </x:c>
    </x:row>
    <x:row r="51" ht="24" customHeight="1">
      <x:c r="A51" s="2" t="str">
        <x:v>14-03</x:v>
      </x:c>
      <x:c r="B51" s="2" t="str">
        <x:v>Windows and glazing</x:v>
      </x:c>
      <x:c r="C51" s="2" t="str">
        <x:v>Skylight assemblies</x:v>
      </x:c>
      <x:c r="D51" s="11" t="n">
        <x:v>2</x:v>
      </x:c>
      <x:c r="E51" s="2" t="str">
        <x:v>EA</x:v>
      </x:c>
      <x:c r="F51" s="2" t="str">
        <x:v>A-602</x:v>
      </x:c>
      <x:c r="G51" s="2" t="str">
        <x:v>DEMO B</x:v>
      </x:c>
      <x:c r="H51" s="2" t="str">
        <x:v>Synthetic input; not measured</x:v>
      </x:c>
      <x:c r="I51" s="2" t="str">
        <x:v>NOT VERIFIED</x:v>
      </x:c>
    </x:row>
    <x:row r="52" ht="24" customHeight="1">
      <x:c r="A52" s="2" t="str">
        <x:v>15-01</x:v>
      </x:c>
      <x:c r="B52" s="2" t="str">
        <x:v>Drywall and ceilings</x:v>
      </x:c>
      <x:c r="C52" s="2" t="str">
        <x:v>Gypsum wall board</x:v>
      </x:c>
      <x:c r="D52" s="11" t="n">
        <x:v>5400</x:v>
      </x:c>
      <x:c r="E52" s="2" t="str">
        <x:v>SF</x:v>
      </x:c>
      <x:c r="F52" s="2" t="str">
        <x:v>A-401</x:v>
      </x:c>
      <x:c r="G52" s="2" t="str">
        <x:v>DEMO B</x:v>
      </x:c>
      <x:c r="H52" s="2" t="str">
        <x:v>Synthetic input; not measured</x:v>
      </x:c>
      <x:c r="I52" s="2" t="str">
        <x:v>NOT VERIFIED</x:v>
      </x:c>
    </x:row>
    <x:row r="53" ht="24" customHeight="1">
      <x:c r="A53" s="2" t="str">
        <x:v>15-02</x:v>
      </x:c>
      <x:c r="B53" s="2" t="str">
        <x:v>Drywall and ceilings</x:v>
      </x:c>
      <x:c r="C53" s="2" t="str">
        <x:v>Tape and finish walls</x:v>
      </x:c>
      <x:c r="D53" s="11" t="n">
        <x:v>5400</x:v>
      </x:c>
      <x:c r="E53" s="2" t="str">
        <x:v>SF</x:v>
      </x:c>
      <x:c r="F53" s="2" t="str">
        <x:v>A-401</x:v>
      </x:c>
      <x:c r="G53" s="2" t="str">
        <x:v>DEMO B</x:v>
      </x:c>
      <x:c r="H53" s="2" t="str">
        <x:v>Synthetic input; not measured</x:v>
      </x:c>
      <x:c r="I53" s="2" t="str">
        <x:v>NOT VERIFIED</x:v>
      </x:c>
    </x:row>
    <x:row r="54" ht="24" customHeight="1">
      <x:c r="A54" s="2" t="str">
        <x:v>15-03</x:v>
      </x:c>
      <x:c r="B54" s="2" t="str">
        <x:v>Drywall and ceilings</x:v>
      </x:c>
      <x:c r="C54" s="2" t="str">
        <x:v>Suspended acoustic ceiling</x:v>
      </x:c>
      <x:c r="D54" s="11" t="n">
        <x:v>1600</x:v>
      </x:c>
      <x:c r="E54" s="2" t="str">
        <x:v>SF</x:v>
      </x:c>
      <x:c r="F54" s="2" t="str">
        <x:v>A-401</x:v>
      </x:c>
      <x:c r="G54" s="2" t="str">
        <x:v>DEMO B</x:v>
      </x:c>
      <x:c r="H54" s="2" t="str">
        <x:v>Synthetic input; not measured</x:v>
      </x:c>
      <x:c r="I54" s="2" t="str">
        <x:v>NOT VERIFIED</x:v>
      </x:c>
    </x:row>
    <x:row r="55" ht="24" customHeight="1">
      <x:c r="A55" s="2" t="str">
        <x:v>15-04</x:v>
      </x:c>
      <x:c r="B55" s="2" t="str">
        <x:v>Drywall and ceilings</x:v>
      </x:c>
      <x:c r="C55" s="2" t="str">
        <x:v>Gypsum ceiling</x:v>
      </x:c>
      <x:c r="D55" s="11" t="n">
        <x:v>400</x:v>
      </x:c>
      <x:c r="E55" s="2" t="str">
        <x:v>SF</x:v>
      </x:c>
      <x:c r="F55" s="2" t="str">
        <x:v>A-401</x:v>
      </x:c>
      <x:c r="G55" s="2" t="str">
        <x:v>DEMO B</x:v>
      </x:c>
      <x:c r="H55" s="2" t="str">
        <x:v>Synthetic input; not measured</x:v>
      </x:c>
      <x:c r="I55" s="2" t="str">
        <x:v>NOT VERIFIED</x:v>
      </x:c>
    </x:row>
    <x:row r="56" ht="24" customHeight="1">
      <x:c r="A56" s="2" t="str">
        <x:v>16-01</x:v>
      </x:c>
      <x:c r="B56" s="2" t="str">
        <x:v>Flooring and tile</x:v>
      </x:c>
      <x:c r="C56" s="2" t="str">
        <x:v>Resilient flooring</x:v>
      </x:c>
      <x:c r="D56" s="11" t="n">
        <x:v>1400</x:v>
      </x:c>
      <x:c r="E56" s="2" t="str">
        <x:v>SF</x:v>
      </x:c>
      <x:c r="F56" s="2" t="str">
        <x:v>A-402</x:v>
      </x:c>
      <x:c r="G56" s="2" t="str">
        <x:v>DEMO B</x:v>
      </x:c>
      <x:c r="H56" s="2" t="str">
        <x:v>Synthetic input; not measured</x:v>
      </x:c>
      <x:c r="I56" s="2" t="str">
        <x:v>NOT VERIFIED</x:v>
      </x:c>
    </x:row>
    <x:row r="57" ht="24" customHeight="1">
      <x:c r="A57" s="2" t="str">
        <x:v>16-02</x:v>
      </x:c>
      <x:c r="B57" s="2" t="str">
        <x:v>Flooring and tile</x:v>
      </x:c>
      <x:c r="C57" s="2" t="str">
        <x:v>Porcelain floor tile</x:v>
      </x:c>
      <x:c r="D57" s="11" t="n">
        <x:v>400</x:v>
      </x:c>
      <x:c r="E57" s="2" t="str">
        <x:v>SF</x:v>
      </x:c>
      <x:c r="F57" s="2" t="str">
        <x:v>A-402</x:v>
      </x:c>
      <x:c r="G57" s="2" t="str">
        <x:v>DEMO B</x:v>
      </x:c>
      <x:c r="H57" s="2" t="str">
        <x:v>Synthetic input; not measured</x:v>
      </x:c>
      <x:c r="I57" s="2" t="str">
        <x:v>NOT VERIFIED</x:v>
      </x:c>
    </x:row>
    <x:row r="58" ht="24" customHeight="1">
      <x:c r="A58" s="2" t="str">
        <x:v>16-03</x:v>
      </x:c>
      <x:c r="B58" s="2" t="str">
        <x:v>Flooring and tile</x:v>
      </x:c>
      <x:c r="C58" s="2" t="str">
        <x:v>Carpet tile</x:v>
      </x:c>
      <x:c r="D58" s="11" t="n">
        <x:v>200</x:v>
      </x:c>
      <x:c r="E58" s="2" t="str">
        <x:v>SF</x:v>
      </x:c>
      <x:c r="F58" s="2" t="str">
        <x:v>A-402</x:v>
      </x:c>
      <x:c r="G58" s="2" t="str">
        <x:v>DEMO B</x:v>
      </x:c>
      <x:c r="H58" s="2" t="str">
        <x:v>Synthetic input; not measured</x:v>
      </x:c>
      <x:c r="I58" s="2" t="str">
        <x:v>NOT VERIFIED</x:v>
      </x:c>
    </x:row>
    <x:row r="59" ht="24" customHeight="1">
      <x:c r="A59" s="2" t="str">
        <x:v>16-04</x:v>
      </x:c>
      <x:c r="B59" s="2" t="str">
        <x:v>Flooring and tile</x:v>
      </x:c>
      <x:c r="C59" s="2" t="str">
        <x:v>Wall tile</x:v>
      </x:c>
      <x:c r="D59" s="11" t="n">
        <x:v>320</x:v>
      </x:c>
      <x:c r="E59" s="2" t="str">
        <x:v>SF</x:v>
      </x:c>
      <x:c r="F59" s="2" t="str">
        <x:v>A-402</x:v>
      </x:c>
      <x:c r="G59" s="2" t="str">
        <x:v>DEMO B</x:v>
      </x:c>
      <x:c r="H59" s="2" t="str">
        <x:v>Synthetic input; not measured</x:v>
      </x:c>
      <x:c r="I59" s="2" t="str">
        <x:v>NOT VERIFIED</x:v>
      </x:c>
    </x:row>
    <x:row r="60" ht="24" customHeight="1">
      <x:c r="A60" s="2" t="str">
        <x:v>17-01</x:v>
      </x:c>
      <x:c r="B60" s="2" t="str">
        <x:v>Painting and coatings</x:v>
      </x:c>
      <x:c r="C60" s="2" t="str">
        <x:v>Interior wall painting</x:v>
      </x:c>
      <x:c r="D60" s="11" t="n">
        <x:v>5080</x:v>
      </x:c>
      <x:c r="E60" s="2" t="str">
        <x:v>SF</x:v>
      </x:c>
      <x:c r="F60" s="2" t="str">
        <x:v>A-402</x:v>
      </x:c>
      <x:c r="G60" s="2" t="str">
        <x:v>DEMO B</x:v>
      </x:c>
      <x:c r="H60" s="2" t="str">
        <x:v>Synthetic input; not measured</x:v>
      </x:c>
      <x:c r="I60" s="2" t="str">
        <x:v>NOT VERIFIED</x:v>
      </x:c>
    </x:row>
    <x:row r="61" ht="24" customHeight="1">
      <x:c r="A61" s="2" t="str">
        <x:v>17-02</x:v>
      </x:c>
      <x:c r="B61" s="2" t="str">
        <x:v>Painting and coatings</x:v>
      </x:c>
      <x:c r="C61" s="2" t="str">
        <x:v>Gypsum ceiling painting</x:v>
      </x:c>
      <x:c r="D61" s="11" t="n">
        <x:v>400</x:v>
      </x:c>
      <x:c r="E61" s="2" t="str">
        <x:v>SF</x:v>
      </x:c>
      <x:c r="F61" s="2" t="str">
        <x:v>A-402</x:v>
      </x:c>
      <x:c r="G61" s="2" t="str">
        <x:v>DEMO B</x:v>
      </x:c>
      <x:c r="H61" s="2" t="str">
        <x:v>Synthetic input; not measured</x:v>
      </x:c>
      <x:c r="I61" s="2" t="str">
        <x:v>NOT VERIFIED</x:v>
      </x:c>
    </x:row>
    <x:row r="62" ht="24" customHeight="1">
      <x:c r="A62" s="2" t="str">
        <x:v>17-03</x:v>
      </x:c>
      <x:c r="B62" s="2" t="str">
        <x:v>Painting and coatings</x:v>
      </x:c>
      <x:c r="C62" s="2" t="str">
        <x:v>Exterior coatings</x:v>
      </x:c>
      <x:c r="D62" s="11" t="n">
        <x:v>1600</x:v>
      </x:c>
      <x:c r="E62" s="2" t="str">
        <x:v>SF</x:v>
      </x:c>
      <x:c r="F62" s="2" t="str">
        <x:v>A-402</x:v>
      </x:c>
      <x:c r="G62" s="2" t="str">
        <x:v>DEMO B</x:v>
      </x:c>
      <x:c r="H62" s="2" t="str">
        <x:v>Synthetic input; not measured</x:v>
      </x:c>
      <x:c r="I62" s="2" t="str">
        <x:v>NOT VERIFIED</x:v>
      </x:c>
    </x:row>
    <x:row r="63" ht="24" customHeight="1">
      <x:c r="A63" s="2" t="str">
        <x:v>18-01</x:v>
      </x:c>
      <x:c r="B63" s="2" t="str">
        <x:v>Millwork and countertops</x:v>
      </x:c>
      <x:c r="C63" s="2" t="str">
        <x:v>Base and wall cabinets</x:v>
      </x:c>
      <x:c r="D63" s="11" t="n">
        <x:v>50</x:v>
      </x:c>
      <x:c r="E63" s="2" t="str">
        <x:v>LF</x:v>
      </x:c>
      <x:c r="F63" s="2" t="str">
        <x:v>A-501</x:v>
      </x:c>
      <x:c r="G63" s="2" t="str">
        <x:v>DEMO B</x:v>
      </x:c>
      <x:c r="H63" s="2" t="str">
        <x:v>Synthetic input; not measured</x:v>
      </x:c>
      <x:c r="I63" s="2" t="str">
        <x:v>NOT VERIFIED</x:v>
      </x:c>
    </x:row>
    <x:row r="64" ht="24" customHeight="1">
      <x:c r="A64" s="2" t="str">
        <x:v>18-02</x:v>
      </x:c>
      <x:c r="B64" s="2" t="str">
        <x:v>Millwork and countertops</x:v>
      </x:c>
      <x:c r="C64" s="2" t="str">
        <x:v>Solid surface countertops</x:v>
      </x:c>
      <x:c r="D64" s="11" t="n">
        <x:v>90</x:v>
      </x:c>
      <x:c r="E64" s="2" t="str">
        <x:v>SF</x:v>
      </x:c>
      <x:c r="F64" s="2" t="str">
        <x:v>A-501</x:v>
      </x:c>
      <x:c r="G64" s="2" t="str">
        <x:v>DEMO B</x:v>
      </x:c>
      <x:c r="H64" s="2" t="str">
        <x:v>Synthetic input; not measured</x:v>
      </x:c>
      <x:c r="I64" s="2" t="str">
        <x:v>NOT VERIFIED</x:v>
      </x:c>
    </x:row>
    <x:row r="65" ht="24" customHeight="1">
      <x:c r="A65" s="2" t="str">
        <x:v>18-03</x:v>
      </x:c>
      <x:c r="B65" s="2" t="str">
        <x:v>Millwork and countertops</x:v>
      </x:c>
      <x:c r="C65" s="2" t="str">
        <x:v>Interior base and trim</x:v>
      </x:c>
      <x:c r="D65" s="11" t="n">
        <x:v>500</x:v>
      </x:c>
      <x:c r="E65" s="2" t="str">
        <x:v>LF</x:v>
      </x:c>
      <x:c r="F65" s="2" t="str">
        <x:v>A-501</x:v>
      </x:c>
      <x:c r="G65" s="2" t="str">
        <x:v>DEMO B</x:v>
      </x:c>
      <x:c r="H65" s="2" t="str">
        <x:v>Synthetic input; not measured</x:v>
      </x:c>
      <x:c r="I65" s="2" t="str">
        <x:v>NOT VERIFIED</x:v>
      </x:c>
    </x:row>
    <x:row r="66" ht="24" customHeight="1">
      <x:c r="A66" s="2" t="str">
        <x:v>19-01</x:v>
      </x:c>
      <x:c r="B66" s="2" t="str">
        <x:v>Specialties and accessories</x:v>
      </x:c>
      <x:c r="C66" s="2" t="str">
        <x:v>Toilet accessories</x:v>
      </x:c>
      <x:c r="D66" s="11" t="n">
        <x:v>2</x:v>
      </x:c>
      <x:c r="E66" s="2" t="str">
        <x:v>SET</x:v>
      </x:c>
      <x:c r="F66" s="2" t="str">
        <x:v>A-502</x:v>
      </x:c>
      <x:c r="G66" s="2" t="str">
        <x:v>DEMO B</x:v>
      </x:c>
      <x:c r="H66" s="2" t="str">
        <x:v>Synthetic input; not measured</x:v>
      </x:c>
      <x:c r="I66" s="2" t="str">
        <x:v>NOT VERIFIED</x:v>
      </x:c>
    </x:row>
    <x:row r="67" ht="24" customHeight="1">
      <x:c r="A67" s="2" t="str">
        <x:v>19-02</x:v>
      </x:c>
      <x:c r="B67" s="2" t="str">
        <x:v>Specialties and accessories</x:v>
      </x:c>
      <x:c r="C67" s="2" t="str">
        <x:v>Toilet partitions</x:v>
      </x:c>
      <x:c r="D67" s="11" t="n">
        <x:v>2</x:v>
      </x:c>
      <x:c r="E67" s="2" t="str">
        <x:v>SET</x:v>
      </x:c>
      <x:c r="F67" s="2" t="str">
        <x:v>A-502</x:v>
      </x:c>
      <x:c r="G67" s="2" t="str">
        <x:v>DEMO B</x:v>
      </x:c>
      <x:c r="H67" s="2" t="str">
        <x:v>Synthetic input; not measured</x:v>
      </x:c>
      <x:c r="I67" s="2" t="str">
        <x:v>NOT VERIFIED</x:v>
      </x:c>
    </x:row>
    <x:row r="68" ht="24" customHeight="1">
      <x:c r="A68" s="2" t="str">
        <x:v>19-03</x:v>
      </x:c>
      <x:c r="B68" s="2" t="str">
        <x:v>Specialties and accessories</x:v>
      </x:c>
      <x:c r="C68" s="2" t="str">
        <x:v>Room and accessibility signs</x:v>
      </x:c>
      <x:c r="D68" s="11" t="n">
        <x:v>18</x:v>
      </x:c>
      <x:c r="E68" s="2" t="str">
        <x:v>EA</x:v>
      </x:c>
      <x:c r="F68" s="2" t="str">
        <x:v>A-502</x:v>
      </x:c>
      <x:c r="G68" s="2" t="str">
        <x:v>DEMO B</x:v>
      </x:c>
      <x:c r="H68" s="2" t="str">
        <x:v>Synthetic input; not measured</x:v>
      </x:c>
      <x:c r="I68" s="2" t="str">
        <x:v>NOT VERIFIED</x:v>
      </x:c>
    </x:row>
    <x:row r="69" ht="24" customHeight="1">
      <x:c r="A69" s="2" t="str">
        <x:v>20-01</x:v>
      </x:c>
      <x:c r="B69" s="2" t="str">
        <x:v>Equipment and appliances</x:v>
      </x:c>
      <x:c r="C69" s="2" t="str">
        <x:v>Breakroom refrigerator</x:v>
      </x:c>
      <x:c r="D69" s="11" t="n">
        <x:v>1</x:v>
      </x:c>
      <x:c r="E69" s="2" t="str">
        <x:v>EA</x:v>
      </x:c>
      <x:c r="F69" s="2" t="str">
        <x:v>A-503</x:v>
      </x:c>
      <x:c r="G69" s="2" t="str">
        <x:v>DEMO B</x:v>
      </x:c>
      <x:c r="H69" s="2" t="str">
        <x:v>Synthetic input; not measured</x:v>
      </x:c>
      <x:c r="I69" s="2" t="str">
        <x:v>NOT VERIFIED</x:v>
      </x:c>
    </x:row>
    <x:row r="70" ht="24" customHeight="1">
      <x:c r="A70" s="2" t="str">
        <x:v>20-02</x:v>
      </x:c>
      <x:c r="B70" s="2" t="str">
        <x:v>Equipment and appliances</x:v>
      </x:c>
      <x:c r="C70" s="2" t="str">
        <x:v>Dishwasher</x:v>
      </x:c>
      <x:c r="D70" s="11" t="n">
        <x:v>1</x:v>
      </x:c>
      <x:c r="E70" s="2" t="str">
        <x:v>EA</x:v>
      </x:c>
      <x:c r="F70" s="2" t="str">
        <x:v>A-503</x:v>
      </x:c>
      <x:c r="G70" s="2" t="str">
        <x:v>DEMO B</x:v>
      </x:c>
      <x:c r="H70" s="2" t="str">
        <x:v>Synthetic input; not measured</x:v>
      </x:c>
      <x:c r="I70" s="2" t="str">
        <x:v>NOT VERIFIED</x:v>
      </x:c>
    </x:row>
    <x:row r="71" ht="24" customHeight="1">
      <x:c r="A71" s="2" t="str">
        <x:v>20-03</x:v>
      </x:c>
      <x:c r="B71" s="2" t="str">
        <x:v>Equipment and appliances</x:v>
      </x:c>
      <x:c r="C71" s="2" t="str">
        <x:v>Built-in microwave</x:v>
      </x:c>
      <x:c r="D71" s="11" t="n">
        <x:v>1</x:v>
      </x:c>
      <x:c r="E71" s="2" t="str">
        <x:v>EA</x:v>
      </x:c>
      <x:c r="F71" s="2" t="str">
        <x:v>A-503</x:v>
      </x:c>
      <x:c r="G71" s="2" t="str">
        <x:v>DEMO B</x:v>
      </x:c>
      <x:c r="H71" s="2" t="str">
        <x:v>Synthetic input; not measured</x:v>
      </x:c>
      <x:c r="I71" s="2" t="str">
        <x:v>NOT VERIFIED</x:v>
      </x:c>
    </x:row>
    <x:row r="72" ht="24" customHeight="1">
      <x:c r="A72" s="2" t="str">
        <x:v>21-01</x:v>
      </x:c>
      <x:c r="B72" s="2" t="str">
        <x:v>Fire protection</x:v>
      </x:c>
      <x:c r="C72" s="2" t="str">
        <x:v>Sprinkler heads and branch piping</x:v>
      </x:c>
      <x:c r="D72" s="11" t="n">
        <x:v>28</x:v>
      </x:c>
      <x:c r="E72" s="2" t="str">
        <x:v>EA</x:v>
      </x:c>
      <x:c r="F72" s="2" t="str">
        <x:v>FP-101</x:v>
      </x:c>
      <x:c r="G72" s="2" t="str">
        <x:v>DEMO B</x:v>
      </x:c>
      <x:c r="H72" s="2" t="str">
        <x:v>Synthetic input; not measured</x:v>
      </x:c>
      <x:c r="I72" s="2" t="str">
        <x:v>NOT VERIFIED</x:v>
      </x:c>
    </x:row>
    <x:row r="73" ht="24" customHeight="1">
      <x:c r="A73" s="2" t="str">
        <x:v>21-02</x:v>
      </x:c>
      <x:c r="B73" s="2" t="str">
        <x:v>Fire protection</x:v>
      </x:c>
      <x:c r="C73" s="2" t="str">
        <x:v>Riser and backflow assembly</x:v>
      </x:c>
      <x:c r="D73" s="11" t="n">
        <x:v>1</x:v>
      </x:c>
      <x:c r="E73" s="2" t="str">
        <x:v>SET</x:v>
      </x:c>
      <x:c r="F73" s="2" t="str">
        <x:v>FP-101</x:v>
      </x:c>
      <x:c r="G73" s="2" t="str">
        <x:v>DEMO B</x:v>
      </x:c>
      <x:c r="H73" s="2" t="str">
        <x:v>Synthetic input; not measured</x:v>
      </x:c>
      <x:c r="I73" s="2" t="str">
        <x:v>NOT VERIFIED</x:v>
      </x:c>
    </x:row>
    <x:row r="74" ht="24" customHeight="1">
      <x:c r="A74" s="2" t="str">
        <x:v>21-03</x:v>
      </x:c>
      <x:c r="B74" s="2" t="str">
        <x:v>Fire protection</x:v>
      </x:c>
      <x:c r="C74" s="2" t="str">
        <x:v>Testing and certification</x:v>
      </x:c>
      <x:c r="D74" s="11" t="n">
        <x:v>1</x:v>
      </x:c>
      <x:c r="E74" s="2" t="str">
        <x:v>LS</x:v>
      </x:c>
      <x:c r="F74" s="2" t="str">
        <x:v>FP-101</x:v>
      </x:c>
      <x:c r="G74" s="2" t="str">
        <x:v>DEMO B</x:v>
      </x:c>
      <x:c r="H74" s="2" t="str">
        <x:v>Synthetic input; not measured</x:v>
      </x:c>
      <x:c r="I74" s="2" t="str">
        <x:v>NOT VERIFIED</x:v>
      </x:c>
    </x:row>
    <x:row r="75" ht="24" customHeight="1">
      <x:c r="A75" s="2" t="str">
        <x:v>22-01</x:v>
      </x:c>
      <x:c r="B75" s="2" t="str">
        <x:v>Plumbing</x:v>
      </x:c>
      <x:c r="C75" s="2" t="str">
        <x:v>Domestic water distribution</x:v>
      </x:c>
      <x:c r="D75" s="11" t="n">
        <x:v>320</x:v>
      </x:c>
      <x:c r="E75" s="2" t="str">
        <x:v>LF</x:v>
      </x:c>
      <x:c r="F75" s="2" t="str">
        <x:v>P-101</x:v>
      </x:c>
      <x:c r="G75" s="2" t="str">
        <x:v>DEMO B</x:v>
      </x:c>
      <x:c r="H75" s="2" t="str">
        <x:v>Synthetic input; not measured</x:v>
      </x:c>
      <x:c r="I75" s="2" t="str">
        <x:v>NOT VERIFIED</x:v>
      </x:c>
    </x:row>
    <x:row r="76" ht="24" customHeight="1">
      <x:c r="A76" s="2" t="str">
        <x:v>22-02</x:v>
      </x:c>
      <x:c r="B76" s="2" t="str">
        <x:v>Plumbing</x:v>
      </x:c>
      <x:c r="C76" s="2" t="str">
        <x:v>Waste and vent distribution</x:v>
      </x:c>
      <x:c r="D76" s="11" t="n">
        <x:v>280</x:v>
      </x:c>
      <x:c r="E76" s="2" t="str">
        <x:v>LF</x:v>
      </x:c>
      <x:c r="F76" s="2" t="str">
        <x:v>P-101</x:v>
      </x:c>
      <x:c r="G76" s="2" t="str">
        <x:v>DEMO B</x:v>
      </x:c>
      <x:c r="H76" s="2" t="str">
        <x:v>Synthetic input; not measured</x:v>
      </x:c>
      <x:c r="I76" s="2" t="str">
        <x:v>NOT VERIFIED</x:v>
      </x:c>
    </x:row>
    <x:row r="77" ht="24" customHeight="1">
      <x:c r="A77" s="2" t="str">
        <x:v>22-03</x:v>
      </x:c>
      <x:c r="B77" s="2" t="str">
        <x:v>Plumbing</x:v>
      </x:c>
      <x:c r="C77" s="2" t="str">
        <x:v>Fixtures and final connections</x:v>
      </x:c>
      <x:c r="D77" s="11" t="n">
        <x:v>10</x:v>
      </x:c>
      <x:c r="E77" s="2" t="str">
        <x:v>EA</x:v>
      </x:c>
      <x:c r="F77" s="2" t="str">
        <x:v>P-101</x:v>
      </x:c>
      <x:c r="G77" s="2" t="str">
        <x:v>DEMO B</x:v>
      </x:c>
      <x:c r="H77" s="2" t="str">
        <x:v>Synthetic input; not measured</x:v>
      </x:c>
      <x:c r="I77" s="2" t="str">
        <x:v>NOT VERIFIED</x:v>
      </x:c>
    </x:row>
    <x:row r="78" ht="24" customHeight="1">
      <x:c r="A78" s="2" t="str">
        <x:v>22-04</x:v>
      </x:c>
      <x:c r="B78" s="2" t="str">
        <x:v>Plumbing</x:v>
      </x:c>
      <x:c r="C78" s="2" t="str">
        <x:v>Water heater and connections</x:v>
      </x:c>
      <x:c r="D78" s="11" t="n">
        <x:v>1</x:v>
      </x:c>
      <x:c r="E78" s="2" t="str">
        <x:v>SET</x:v>
      </x:c>
      <x:c r="F78" s="2" t="str">
        <x:v>P-101</x:v>
      </x:c>
      <x:c r="G78" s="2" t="str">
        <x:v>DEMO B</x:v>
      </x:c>
      <x:c r="H78" s="2" t="str">
        <x:v>Synthetic input; not measured</x:v>
      </x:c>
      <x:c r="I78" s="2" t="str">
        <x:v>NOT VERIFIED</x:v>
      </x:c>
    </x:row>
    <x:row r="79" ht="24" customHeight="1">
      <x:c r="A79" s="2" t="str">
        <x:v>23-01</x:v>
      </x:c>
      <x:c r="B79" s="2" t="str">
        <x:v>HVAC</x:v>
      </x:c>
      <x:c r="C79" s="2" t="str">
        <x:v>Packaged HVAC equipment</x:v>
      </x:c>
      <x:c r="D79" s="11" t="n">
        <x:v>2</x:v>
      </x:c>
      <x:c r="E79" s="2" t="str">
        <x:v>EA</x:v>
      </x:c>
      <x:c r="F79" s="2" t="str">
        <x:v>M-101</x:v>
      </x:c>
      <x:c r="G79" s="2" t="str">
        <x:v>DEMO B</x:v>
      </x:c>
      <x:c r="H79" s="2" t="str">
        <x:v>Synthetic input; not measured</x:v>
      </x:c>
      <x:c r="I79" s="2" t="str">
        <x:v>NOT VERIFIED</x:v>
      </x:c>
    </x:row>
    <x:row r="80" ht="24" customHeight="1">
      <x:c r="A80" s="2" t="str">
        <x:v>23-02</x:v>
      </x:c>
      <x:c r="B80" s="2" t="str">
        <x:v>HVAC</x:v>
      </x:c>
      <x:c r="C80" s="2" t="str">
        <x:v>Ductwork</x:v>
      </x:c>
      <x:c r="D80" s="11" t="n">
        <x:v>900</x:v>
      </x:c>
      <x:c r="E80" s="2" t="str">
        <x:v>LB</x:v>
      </x:c>
      <x:c r="F80" s="2" t="str">
        <x:v>M-101</x:v>
      </x:c>
      <x:c r="G80" s="2" t="str">
        <x:v>DEMO B</x:v>
      </x:c>
      <x:c r="H80" s="2" t="str">
        <x:v>Synthetic input; not measured</x:v>
      </x:c>
      <x:c r="I80" s="2" t="str">
        <x:v>NOT VERIFIED</x:v>
      </x:c>
    </x:row>
    <x:row r="81" ht="24" customHeight="1">
      <x:c r="A81" s="2" t="str">
        <x:v>23-03</x:v>
      </x:c>
      <x:c r="B81" s="2" t="str">
        <x:v>HVAC</x:v>
      </x:c>
      <x:c r="C81" s="2" t="str">
        <x:v>Registers, grilles and diffusers</x:v>
      </x:c>
      <x:c r="D81" s="11" t="n">
        <x:v>24</x:v>
      </x:c>
      <x:c r="E81" s="2" t="str">
        <x:v>EA</x:v>
      </x:c>
      <x:c r="F81" s="2" t="str">
        <x:v>M-101</x:v>
      </x:c>
      <x:c r="G81" s="2" t="str">
        <x:v>DEMO B</x:v>
      </x:c>
      <x:c r="H81" s="2" t="str">
        <x:v>Synthetic input; not measured</x:v>
      </x:c>
      <x:c r="I81" s="2" t="str">
        <x:v>NOT VERIFIED</x:v>
      </x:c>
    </x:row>
    <x:row r="82" ht="24" customHeight="1">
      <x:c r="A82" s="2" t="str">
        <x:v>23-04</x:v>
      </x:c>
      <x:c r="B82" s="2" t="str">
        <x:v>HVAC</x:v>
      </x:c>
      <x:c r="C82" s="2" t="str">
        <x:v>Testing, adjusting and balancing</x:v>
      </x:c>
      <x:c r="D82" s="11" t="n">
        <x:v>1</x:v>
      </x:c>
      <x:c r="E82" s="2" t="str">
        <x:v>LS</x:v>
      </x:c>
      <x:c r="F82" s="2" t="str">
        <x:v>M-101</x:v>
      </x:c>
      <x:c r="G82" s="2" t="str">
        <x:v>DEMO B</x:v>
      </x:c>
      <x:c r="H82" s="2" t="str">
        <x:v>Synthetic input; not measured</x:v>
      </x:c>
      <x:c r="I82" s="2" t="str">
        <x:v>NOT VERIFIED</x:v>
      </x:c>
    </x:row>
    <x:row r="83" ht="24" customHeight="1">
      <x:c r="A83" s="2" t="str">
        <x:v>24-01</x:v>
      </x:c>
      <x:c r="B83" s="2" t="str">
        <x:v>Electrical power</x:v>
      </x:c>
      <x:c r="C83" s="2" t="str">
        <x:v>Main distribution and panelboards</x:v>
      </x:c>
      <x:c r="D83" s="11" t="n">
        <x:v>1</x:v>
      </x:c>
      <x:c r="E83" s="2" t="str">
        <x:v>SET</x:v>
      </x:c>
      <x:c r="F83" s="2" t="str">
        <x:v>E-101</x:v>
      </x:c>
      <x:c r="G83" s="2" t="str">
        <x:v>DEMO B</x:v>
      </x:c>
      <x:c r="H83" s="2" t="str">
        <x:v>Synthetic input; not measured</x:v>
      </x:c>
      <x:c r="I83" s="2" t="str">
        <x:v>NOT VERIFIED</x:v>
      </x:c>
    </x:row>
    <x:row r="84" ht="24" customHeight="1">
      <x:c r="A84" s="2" t="str">
        <x:v>24-02</x:v>
      </x:c>
      <x:c r="B84" s="2" t="str">
        <x:v>Electrical power</x:v>
      </x:c>
      <x:c r="C84" s="2" t="str">
        <x:v>Branch wiring and conduit</x:v>
      </x:c>
      <x:c r="D84" s="11" t="n">
        <x:v>2400</x:v>
      </x:c>
      <x:c r="E84" s="2" t="str">
        <x:v>LF</x:v>
      </x:c>
      <x:c r="F84" s="2" t="str">
        <x:v>E-101</x:v>
      </x:c>
      <x:c r="G84" s="2" t="str">
        <x:v>DEMO B</x:v>
      </x:c>
      <x:c r="H84" s="2" t="str">
        <x:v>Synthetic input; not measured</x:v>
      </x:c>
      <x:c r="I84" s="2" t="str">
        <x:v>NOT VERIFIED</x:v>
      </x:c>
    </x:row>
    <x:row r="85" ht="24" customHeight="1">
      <x:c r="A85" s="2" t="str">
        <x:v>24-03</x:v>
      </x:c>
      <x:c r="B85" s="2" t="str">
        <x:v>Electrical power</x:v>
      </x:c>
      <x:c r="C85" s="2" t="str">
        <x:v>Receptacles and switches</x:v>
      </x:c>
      <x:c r="D85" s="11" t="n">
        <x:v>80</x:v>
      </x:c>
      <x:c r="E85" s="2" t="str">
        <x:v>EA</x:v>
      </x:c>
      <x:c r="F85" s="2" t="str">
        <x:v>E-101</x:v>
      </x:c>
      <x:c r="G85" s="2" t="str">
        <x:v>DEMO B</x:v>
      </x:c>
      <x:c r="H85" s="2" t="str">
        <x:v>Synthetic input; not measured</x:v>
      </x:c>
      <x:c r="I85" s="2" t="str">
        <x:v>NOT VERIFIED</x:v>
      </x:c>
    </x:row>
    <x:row r="86" ht="24" customHeight="1">
      <x:c r="A86" s="2" t="str">
        <x:v>24-04</x:v>
      </x:c>
      <x:c r="B86" s="2" t="str">
        <x:v>Electrical power</x:v>
      </x:c>
      <x:c r="C86" s="2" t="str">
        <x:v>Grounding and testing</x:v>
      </x:c>
      <x:c r="D86" s="11" t="n">
        <x:v>1</x:v>
      </x:c>
      <x:c r="E86" s="2" t="str">
        <x:v>LS</x:v>
      </x:c>
      <x:c r="F86" s="2" t="str">
        <x:v>E-101</x:v>
      </x:c>
      <x:c r="G86" s="2" t="str">
        <x:v>DEMO B</x:v>
      </x:c>
      <x:c r="H86" s="2" t="str">
        <x:v>Synthetic input; not measured</x:v>
      </x:c>
      <x:c r="I86" s="2" t="str">
        <x:v>NOT VERIFIED</x:v>
      </x:c>
    </x:row>
    <x:row r="87" ht="24" customHeight="1">
      <x:c r="A87" s="2" t="str">
        <x:v>25-01</x:v>
      </x:c>
      <x:c r="B87" s="2" t="str">
        <x:v>Lighting and controls</x:v>
      </x:c>
      <x:c r="C87" s="2" t="str">
        <x:v>Interior luminaires</x:v>
      </x:c>
      <x:c r="D87" s="11" t="n">
        <x:v>40</x:v>
      </x:c>
      <x:c r="E87" s="2" t="str">
        <x:v>EA</x:v>
      </x:c>
      <x:c r="F87" s="2" t="str">
        <x:v>E-102</x:v>
      </x:c>
      <x:c r="G87" s="2" t="str">
        <x:v>DEMO B</x:v>
      </x:c>
      <x:c r="H87" s="2" t="str">
        <x:v>Synthetic input; not measured</x:v>
      </x:c>
      <x:c r="I87" s="2" t="str">
        <x:v>NOT VERIFIED</x:v>
      </x:c>
    </x:row>
    <x:row r="88" ht="24" customHeight="1">
      <x:c r="A88" s="2" t="str">
        <x:v>25-02</x:v>
      </x:c>
      <x:c r="B88" s="2" t="str">
        <x:v>Lighting and controls</x:v>
      </x:c>
      <x:c r="C88" s="2" t="str">
        <x:v>Emergency and exit lights</x:v>
      </x:c>
      <x:c r="D88" s="11" t="n">
        <x:v>8</x:v>
      </x:c>
      <x:c r="E88" s="2" t="str">
        <x:v>EA</x:v>
      </x:c>
      <x:c r="F88" s="2" t="str">
        <x:v>E-102</x:v>
      </x:c>
      <x:c r="G88" s="2" t="str">
        <x:v>DEMO B</x:v>
      </x:c>
      <x:c r="H88" s="2" t="str">
        <x:v>Synthetic input; not measured</x:v>
      </x:c>
      <x:c r="I88" s="2" t="str">
        <x:v>NOT VERIFIED</x:v>
      </x:c>
    </x:row>
    <x:row r="89" ht="24" customHeight="1">
      <x:c r="A89" s="2" t="str">
        <x:v>25-03</x:v>
      </x:c>
      <x:c r="B89" s="2" t="str">
        <x:v>Lighting and controls</x:v>
      </x:c>
      <x:c r="C89" s="2" t="str">
        <x:v>Lighting controls</x:v>
      </x:c>
      <x:c r="D89" s="11" t="n">
        <x:v>12</x:v>
      </x:c>
      <x:c r="E89" s="2" t="str">
        <x:v>EA</x:v>
      </x:c>
      <x:c r="F89" s="2" t="str">
        <x:v>E-102</x:v>
      </x:c>
      <x:c r="G89" s="2" t="str">
        <x:v>DEMO B</x:v>
      </x:c>
      <x:c r="H89" s="2" t="str">
        <x:v>Synthetic input; not measured</x:v>
      </x:c>
      <x:c r="I89" s="2" t="str">
        <x:v>NOT VERIFIED</x:v>
      </x:c>
    </x:row>
    <x:row r="90" ht="24" customHeight="1">
      <x:c r="A90" s="2" t="str">
        <x:v>26-01</x:v>
      </x:c>
      <x:c r="B90" s="2" t="str">
        <x:v>Communications and security</x:v>
      </x:c>
      <x:c r="C90" s="2" t="str">
        <x:v>Data outlets and cabling</x:v>
      </x:c>
      <x:c r="D90" s="11" t="n">
        <x:v>24</x:v>
      </x:c>
      <x:c r="E90" s="2" t="str">
        <x:v>EA</x:v>
      </x:c>
      <x:c r="F90" s="2" t="str">
        <x:v>T-101</x:v>
      </x:c>
      <x:c r="G90" s="2" t="str">
        <x:v>DEMO B</x:v>
      </x:c>
      <x:c r="H90" s="2" t="str">
        <x:v>Synthetic input; not measured</x:v>
      </x:c>
      <x:c r="I90" s="2" t="str">
        <x:v>NOT VERIFIED</x:v>
      </x:c>
    </x:row>
    <x:row r="91" ht="24" customHeight="1">
      <x:c r="A91" s="2" t="str">
        <x:v>26-02</x:v>
      </x:c>
      <x:c r="B91" s="2" t="str">
        <x:v>Communications and security</x:v>
      </x:c>
      <x:c r="C91" s="2" t="str">
        <x:v>Access control doors</x:v>
      </x:c>
      <x:c r="D91" s="11" t="n">
        <x:v>2</x:v>
      </x:c>
      <x:c r="E91" s="2" t="str">
        <x:v>EA</x:v>
      </x:c>
      <x:c r="F91" s="2" t="str">
        <x:v>T-101</x:v>
      </x:c>
      <x:c r="G91" s="2" t="str">
        <x:v>DEMO B</x:v>
      </x:c>
      <x:c r="H91" s="2" t="str">
        <x:v>Synthetic input; not measured</x:v>
      </x:c>
      <x:c r="I91" s="2" t="str">
        <x:v>NOT VERIFIED</x:v>
      </x:c>
    </x:row>
    <x:row r="92" ht="24" customHeight="1">
      <x:c r="A92" s="2" t="str">
        <x:v>26-03</x:v>
      </x:c>
      <x:c r="B92" s="2" t="str">
        <x:v>Communications and security</x:v>
      </x:c>
      <x:c r="C92" s="2" t="str">
        <x:v>Security cameras</x:v>
      </x:c>
      <x:c r="D92" s="11" t="n">
        <x:v>4</x:v>
      </x:c>
      <x:c r="E92" s="2" t="str">
        <x:v>EA</x:v>
      </x:c>
      <x:c r="F92" s="2" t="str">
        <x:v>T-101</x:v>
      </x:c>
      <x:c r="G92" s="2" t="str">
        <x:v>DEMO B</x:v>
      </x:c>
      <x:c r="H92" s="2" t="str">
        <x:v>Synthetic input; not measured</x:v>
      </x:c>
      <x:c r="I92" s="2" t="str">
        <x:v>NOT VERIFIED</x:v>
      </x:c>
    </x:row>
    <x:row r="93" ht="24" customHeight="1">
      <x:c r="A93" s="2" t="str">
        <x:v>27-01</x:v>
      </x:c>
      <x:c r="B93" s="2" t="str">
        <x:v>Fire alarm</x:v>
      </x:c>
      <x:c r="C93" s="2" t="str">
        <x:v>Fire alarm control panel</x:v>
      </x:c>
      <x:c r="D93" s="11" t="n">
        <x:v>1</x:v>
      </x:c>
      <x:c r="E93" s="2" t="str">
        <x:v>EA</x:v>
      </x:c>
      <x:c r="F93" s="2" t="str">
        <x:v>FA-101</x:v>
      </x:c>
      <x:c r="G93" s="2" t="str">
        <x:v>DEMO B</x:v>
      </x:c>
      <x:c r="H93" s="2" t="str">
        <x:v>Synthetic input; not measured</x:v>
      </x:c>
      <x:c r="I93" s="2" t="str">
        <x:v>NOT VERIFIED</x:v>
      </x:c>
    </x:row>
    <x:row r="94" ht="24" customHeight="1">
      <x:c r="A94" s="2" t="str">
        <x:v>27-02</x:v>
      </x:c>
      <x:c r="B94" s="2" t="str">
        <x:v>Fire alarm</x:v>
      </x:c>
      <x:c r="C94" s="2" t="str">
        <x:v>Detection and notification devices</x:v>
      </x:c>
      <x:c r="D94" s="11" t="n">
        <x:v>18</x:v>
      </x:c>
      <x:c r="E94" s="2" t="str">
        <x:v>EA</x:v>
      </x:c>
      <x:c r="F94" s="2" t="str">
        <x:v>FA-101</x:v>
      </x:c>
      <x:c r="G94" s="2" t="str">
        <x:v>DEMO B</x:v>
      </x:c>
      <x:c r="H94" s="2" t="str">
        <x:v>Synthetic input; not measured</x:v>
      </x:c>
      <x:c r="I94" s="2" t="str">
        <x:v>NOT VERIFIED</x:v>
      </x:c>
    </x:row>
    <x:row r="95" ht="24" customHeight="1">
      <x:c r="A95" s="2" t="str">
        <x:v>27-03</x:v>
      </x:c>
      <x:c r="B95" s="2" t="str">
        <x:v>Fire alarm</x:v>
      </x:c>
      <x:c r="C95" s="2" t="str">
        <x:v>Programming and acceptance test</x:v>
      </x:c>
      <x:c r="D95" s="11" t="n">
        <x:v>1</x:v>
      </x:c>
      <x:c r="E95" s="2" t="str">
        <x:v>LS</x:v>
      </x:c>
      <x:c r="F95" s="2" t="str">
        <x:v>FA-101</x:v>
      </x:c>
      <x:c r="G95" s="2" t="str">
        <x:v>DEMO B</x:v>
      </x:c>
      <x:c r="H95" s="2" t="str">
        <x:v>Synthetic input; not measured</x:v>
      </x:c>
      <x:c r="I95" s="2" t="str">
        <x:v>NOT VERIFIED</x:v>
      </x:c>
    </x:row>
    <x:row r="96" ht="24" customHeight="1">
      <x:c r="A96" s="2" t="str">
        <x:v>28-01</x:v>
      </x:c>
      <x:c r="B96" s="2" t="str">
        <x:v>Exterior improvements and landscape</x:v>
      </x:c>
      <x:c r="C96" s="2" t="str">
        <x:v>Concrete walks</x:v>
      </x:c>
      <x:c r="D96" s="11" t="n">
        <x:v>600</x:v>
      </x:c>
      <x:c r="E96" s="2" t="str">
        <x:v>SF</x:v>
      </x:c>
      <x:c r="F96" s="2" t="str">
        <x:v>L-101</x:v>
      </x:c>
      <x:c r="G96" s="2" t="str">
        <x:v>DEMO B</x:v>
      </x:c>
      <x:c r="H96" s="2" t="str">
        <x:v>Synthetic input; not measured</x:v>
      </x:c>
      <x:c r="I96" s="2" t="str">
        <x:v>NOT VERIFIED</x:v>
      </x:c>
    </x:row>
    <x:row r="97" ht="24" customHeight="1">
      <x:c r="A97" s="2" t="str">
        <x:v>28-02</x:v>
      </x:c>
      <x:c r="B97" s="2" t="str">
        <x:v>Exterior improvements and landscape</x:v>
      </x:c>
      <x:c r="C97" s="2" t="str">
        <x:v>Asphalt paving</x:v>
      </x:c>
      <x:c r="D97" s="11" t="n">
        <x:v>1800</x:v>
      </x:c>
      <x:c r="E97" s="2" t="str">
        <x:v>SF</x:v>
      </x:c>
      <x:c r="F97" s="2" t="str">
        <x:v>L-101</x:v>
      </x:c>
      <x:c r="G97" s="2" t="str">
        <x:v>DEMO B</x:v>
      </x:c>
      <x:c r="H97" s="2" t="str">
        <x:v>Synthetic input; not measured</x:v>
      </x:c>
      <x:c r="I97" s="2" t="str">
        <x:v>NOT VERIFIED</x:v>
      </x:c>
    </x:row>
    <x:row r="98" ht="24" customHeight="1">
      <x:c r="A98" s="2" t="str">
        <x:v>28-03</x:v>
      </x:c>
      <x:c r="B98" s="2" t="str">
        <x:v>Exterior improvements and landscape</x:v>
      </x:c>
      <x:c r="C98" s="2" t="str">
        <x:v>Planting and irrigation</x:v>
      </x:c>
      <x:c r="D98" s="11" t="n">
        <x:v>1</x:v>
      </x:c>
      <x:c r="E98" s="2" t="str">
        <x:v>LS</x:v>
      </x:c>
      <x:c r="F98" s="2" t="str">
        <x:v>L-101</x:v>
      </x:c>
      <x:c r="G98" s="2" t="str">
        <x:v>DEMO B</x:v>
      </x:c>
      <x:c r="H98" s="2" t="str">
        <x:v>Synthetic input; not measured</x:v>
      </x:c>
      <x:c r="I98" s="2" t="str">
        <x:v>NOT VERIFIED</x:v>
      </x:c>
    </x:row>
    <x:row r="99" ht="24" customHeight="1">
      <x:c r="A99" s="2" t="str">
        <x:v>28-04</x:v>
      </x:c>
      <x:c r="B99" s="2" t="str">
        <x:v>Exterior improvements and landscape</x:v>
      </x:c>
      <x:c r="C99" s="2" t="str">
        <x:v>Site fencing</x:v>
      </x:c>
      <x:c r="D99" s="11" t="n">
        <x:v>120</x:v>
      </x:c>
      <x:c r="E99" s="2" t="str">
        <x:v>LF</x:v>
      </x:c>
      <x:c r="F99" s="2" t="str">
        <x:v>L-101</x:v>
      </x:c>
      <x:c r="G99" s="2" t="str">
        <x:v>DEMO B</x:v>
      </x:c>
      <x:c r="H99" s="2" t="str">
        <x:v>Synthetic input; not measured</x:v>
      </x:c>
      <x:c r="I99" s="2" t="str">
        <x:v>NOT VERIFIED</x:v>
      </x:c>
    </x:row>
  </x:sheetData>
  <x:pageMargins left="0.7" right="0.7" top="0.75" bottom="0.75" header="0.3" footer="0.3"/>
  <x:tableParts count="1">
    <x:tablePart xmlns:r="http://schemas.openxmlformats.org/officeDocument/2006/relationships" r:id="R3d003b1730bf4f11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3" ySplit="7" topLeftCell="D8" activePane="bottomRight" state="frozen"/>
    </x:sheetView>
  </x:sheetViews>
  <x:sheetFormatPr defaultRowHeight="15"/>
  <x:cols>
    <x:col min="1" max="1" width="10" hidden="0" customWidth="1"/>
    <x:col min="2" max="2" width="34" hidden="0" customWidth="1"/>
    <x:col min="3" max="3" width="42" hidden="0" customWidth="1"/>
    <x:col min="4" max="4" width="14" hidden="0" customWidth="1"/>
    <x:col min="5" max="5" width="9" hidden="0" customWidth="1"/>
    <x:col min="6" max="6" width="12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6" hidden="0" customWidth="1"/>
    <x:col min="12" max="12" width="16" hidden="0" customWidth="1"/>
    <x:col min="13" max="13" width="16" hidden="0" customWidth="1"/>
    <x:col min="14" max="14" width="16" hidden="0" customWidth="1"/>
    <x:col min="15" max="15" width="16" hidden="0" customWidth="1"/>
    <x:col min="16" max="16" width="30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</x:row>
    <x:row r="2" ht="24" customHeight="1">
      <x:c r="A2" s="3" t="str">
        <x:v>MEGHA ESTIMATES / Component pricing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</x:row>
    <x:row r="3" ht="24" customHeight="1">
      <x:c r="A3" s="4"/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4"/>
      <x:c r="P3" s="4"/>
    </x:row>
    <x:row r="4" ht="24" customHeight="1">
      <x:c r="A4" s="5" t="str">
        <x:v>SAMPLE ONLY — fictional quantities and rates. Not a bid.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</x:row>
    <x:row r="5" ht="24" customHeight="1">
      <x:c r="A5" s="2" t="str">
        <x:v>Source: all rates are synthetic USD examples, not market quotations. Amber inputs are editable. Waste applies only to materials.</x:v>
      </x:c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</x:row>
    <x:row r="6" ht="24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</x:row>
    <x:row r="7" ht="34" customHeight="1">
      <x:c r="A7" s="9" t="str">
        <x:v>Item ID</x:v>
      </x:c>
      <x:c r="B7" s="9" t="str">
        <x:v>Trade</x:v>
      </x:c>
      <x:c r="C7" s="9" t="str">
        <x:v>Description</x:v>
      </x:c>
      <x:c r="D7" s="9" t="str">
        <x:v>Net quantity</x:v>
      </x:c>
      <x:c r="E7" s="9" t="str">
        <x:v>Unit</x:v>
      </x:c>
      <x:c r="F7" s="9" t="str">
        <x:v>Waste %</x:v>
      </x:c>
      <x:c r="G7" s="9" t="str">
        <x:v>Material $/unit</x:v>
      </x:c>
      <x:c r="H7" s="9" t="str">
        <x:v>Labor $/unit</x:v>
      </x:c>
      <x:c r="I7" s="9" t="str">
        <x:v>Equip. $/unit</x:v>
      </x:c>
      <x:c r="J7" s="9" t="str">
        <x:v>Sub. $/unit</x:v>
      </x:c>
      <x:c r="K7" s="9" t="str">
        <x:v>Material $</x:v>
      </x:c>
      <x:c r="L7" s="9" t="str">
        <x:v>Labor $</x:v>
      </x:c>
      <x:c r="M7" s="9" t="str">
        <x:v>Equipment $</x:v>
      </x:c>
      <x:c r="N7" s="9" t="str">
        <x:v>Subcontract $</x:v>
      </x:c>
      <x:c r="O7" s="9" t="str">
        <x:v>Direct total $</x:v>
      </x:c>
      <x:c r="P7" s="9" t="str">
        <x:v>Pricing basis</x:v>
      </x:c>
    </x:row>
    <x:row r="8" ht="24" customHeight="1">
      <x:c r="A8" s="2" t="str">
        <x:f>'Quantity takeoff'!A8</x:f>
        <x:v>01-01</x:v>
      </x:c>
      <x:c r="B8" s="2" t="str">
        <x:f>'Quantity takeoff'!B8</x:f>
        <x:v>General conditions</x:v>
      </x:c>
      <x:c r="C8" s="2" t="str">
        <x:f>'Quantity takeoff'!C8</x:f>
        <x:v>Field supervision</x:v>
      </x:c>
      <x:c r="D8" s="10" t="n">
        <x:f>IF(ISNUMBER('Quantity takeoff'!D8),'Quantity takeoff'!D8,"MISSING")</x:f>
        <x:v>8</x:v>
      </x:c>
      <x:c r="E8" s="2" t="str">
        <x:f>'Quantity takeoff'!E8</x:f>
        <x:v>WK</x:v>
      </x:c>
      <x:c r="F8" s="13" t="n">
        <x:v>0</x:v>
      </x:c>
      <x:c r="G8" s="11" t="n">
        <x:v>0</x:v>
      </x:c>
      <x:c r="H8" s="11" t="n">
        <x:v>600</x:v>
      </x:c>
      <x:c r="I8" s="11" t="n">
        <x:v>0</x:v>
      </x:c>
      <x:c r="J8" s="11" t="n">
        <x:v>0</x:v>
      </x:c>
      <x:c r="K8" s="10" t="n">
        <x:f>IF(COUNT(D8,F8,G8)&lt;3,"MISSING",ROUND(D8*(1+F8)*G8,2))</x:f>
        <x:v>0</x:v>
      </x:c>
      <x:c r="L8" s="10" t="n">
        <x:f>IF(COUNT(D8,H8)&lt;2,"MISSING",ROUND(D8*H8,2))</x:f>
        <x:v>4800</x:v>
      </x:c>
      <x:c r="M8" s="10" t="n">
        <x:f>IF(COUNT(D8,I8)&lt;2,"MISSING",ROUND(D8*I8,2))</x:f>
        <x:v>0</x:v>
      </x:c>
      <x:c r="N8" s="10" t="n">
        <x:f>IF(COUNT(D8,J8)&lt;2,"MISSING",ROUND(D8*J8,2))</x:f>
        <x:v>0</x:v>
      </x:c>
      <x:c r="O8" s="10" t="n">
        <x:f>IF(COUNT(K8:N8)&lt;4,"MISSING",SUM(K8:N8))</x:f>
        <x:v>4800</x:v>
      </x:c>
      <x:c r="P8" s="2" t="str">
        <x:v>Synthetic component rates</x:v>
      </x:c>
    </x:row>
    <x:row r="9" ht="24" customHeight="1">
      <x:c r="A9" s="2" t="str">
        <x:f>'Quantity takeoff'!A9</x:f>
        <x:v>01-02</x:v>
      </x:c>
      <x:c r="B9" s="2" t="str">
        <x:f>'Quantity takeoff'!B9</x:f>
        <x:v>General conditions</x:v>
      </x:c>
      <x:c r="C9" s="2" t="str">
        <x:f>'Quantity takeoff'!C9</x:f>
        <x:v>Temporary facilities</x:v>
      </x:c>
      <x:c r="D9" s="10" t="n">
        <x:f>IF(ISNUMBER('Quantity takeoff'!D9),'Quantity takeoff'!D9,"MISSING")</x:f>
        <x:v>8</x:v>
      </x:c>
      <x:c r="E9" s="2" t="str">
        <x:f>'Quantity takeoff'!E9</x:f>
        <x:v>WK</x:v>
      </x:c>
      <x:c r="F9" s="13" t="n">
        <x:v>0</x:v>
      </x:c>
      <x:c r="G9" s="11" t="n">
        <x:v>100</x:v>
      </x:c>
      <x:c r="H9" s="11" t="n">
        <x:v>40</x:v>
      </x:c>
      <x:c r="I9" s="11" t="n">
        <x:v>20</x:v>
      </x:c>
      <x:c r="J9" s="11" t="n">
        <x:v>0</x:v>
      </x:c>
      <x:c r="K9" s="10" t="n">
        <x:f>IF(COUNT(D9,F9,G9)&lt;3,"MISSING",ROUND(D9*(1+F9)*G9,2))</x:f>
        <x:v>800</x:v>
      </x:c>
      <x:c r="L9" s="10" t="n">
        <x:f>IF(COUNT(D9,H9)&lt;2,"MISSING",ROUND(D9*H9,2))</x:f>
        <x:v>320</x:v>
      </x:c>
      <x:c r="M9" s="10" t="n">
        <x:f>IF(COUNT(D9,I9)&lt;2,"MISSING",ROUND(D9*I9,2))</x:f>
        <x:v>160</x:v>
      </x:c>
      <x:c r="N9" s="10" t="n">
        <x:f>IF(COUNT(D9,J9)&lt;2,"MISSING",ROUND(D9*J9,2))</x:f>
        <x:v>0</x:v>
      </x:c>
      <x:c r="O9" s="10" t="n">
        <x:f>IF(COUNT(K9:N9)&lt;4,"MISSING",SUM(K9:N9))</x:f>
        <x:v>1280</x:v>
      </x:c>
      <x:c r="P9" s="2" t="str">
        <x:v>Synthetic component rates</x:v>
      </x:c>
    </x:row>
    <x:row r="10" ht="24" customHeight="1">
      <x:c r="A10" s="2" t="str">
        <x:f>'Quantity takeoff'!A10</x:f>
        <x:v>01-03</x:v>
      </x:c>
      <x:c r="B10" s="2" t="str">
        <x:f>'Quantity takeoff'!B10</x:f>
        <x:v>General conditions</x:v>
      </x:c>
      <x:c r="C10" s="2" t="str">
        <x:f>'Quantity takeoff'!C10</x:f>
        <x:v>Mobilization and closeout</x:v>
      </x:c>
      <x:c r="D10" s="10" t="n">
        <x:f>IF(ISNUMBER('Quantity takeoff'!D10),'Quantity takeoff'!D10,"MISSING")</x:f>
        <x:v>1</x:v>
      </x:c>
      <x:c r="E10" s="2" t="str">
        <x:f>'Quantity takeoff'!E10</x:f>
        <x:v>LS</x:v>
      </x:c>
      <x:c r="F10" s="13" t="n">
        <x:v>0</x:v>
      </x:c>
      <x:c r="G10" s="11" t="n">
        <x:v>0</x:v>
      </x:c>
      <x:c r="H10" s="11" t="n">
        <x:v>350</x:v>
      </x:c>
      <x:c r="I10" s="11" t="n">
        <x:v>150</x:v>
      </x:c>
      <x:c r="J10" s="11" t="n">
        <x:v>0</x:v>
      </x:c>
      <x:c r="K10" s="10" t="n">
        <x:f>IF(COUNT(D10,F10,G10)&lt;3,"MISSING",ROUND(D10*(1+F10)*G10,2))</x:f>
        <x:v>0</x:v>
      </x:c>
      <x:c r="L10" s="10" t="n">
        <x:f>IF(COUNT(D10,H10)&lt;2,"MISSING",ROUND(D10*H10,2))</x:f>
        <x:v>350</x:v>
      </x:c>
      <x:c r="M10" s="10" t="n">
        <x:f>IF(COUNT(D10,I10)&lt;2,"MISSING",ROUND(D10*I10,2))</x:f>
        <x:v>150</x:v>
      </x:c>
      <x:c r="N10" s="10" t="n">
        <x:f>IF(COUNT(D10,J10)&lt;2,"MISSING",ROUND(D10*J10,2))</x:f>
        <x:v>0</x:v>
      </x:c>
      <x:c r="O10" s="10" t="n">
        <x:f>IF(COUNT(K10:N10)&lt;4,"MISSING",SUM(K10:N10))</x:f>
        <x:v>500</x:v>
      </x:c>
      <x:c r="P10" s="2" t="str">
        <x:v>Synthetic component rates</x:v>
      </x:c>
    </x:row>
    <x:row r="11" ht="24" customHeight="1">
      <x:c r="A11" s="2" t="str">
        <x:f>'Quantity takeoff'!A11</x:f>
        <x:v>02-01</x:v>
      </x:c>
      <x:c r="B11" s="2" t="str">
        <x:f>'Quantity takeoff'!B11</x:f>
        <x:v>Selective demolition</x:v>
      </x:c>
      <x:c r="C11" s="2" t="str">
        <x:f>'Quantity takeoff'!C11</x:f>
        <x:v>Remove existing paving</x:v>
      </x:c>
      <x:c r="D11" s="10" t="n">
        <x:f>IF(ISNUMBER('Quantity takeoff'!D11),'Quantity takeoff'!D11,"MISSING")</x:f>
        <x:v>500</x:v>
      </x:c>
      <x:c r="E11" s="2" t="str">
        <x:f>'Quantity takeoff'!E11</x:f>
        <x:v>SF</x:v>
      </x:c>
      <x:c r="F11" s="13" t="n">
        <x:v>0</x:v>
      </x:c>
      <x:c r="G11" s="11" t="n">
        <x:v>0</x:v>
      </x:c>
      <x:c r="H11" s="11" t="n">
        <x:v>1.5</x:v>
      </x:c>
      <x:c r="I11" s="11" t="n">
        <x:v>0.5</x:v>
      </x:c>
      <x:c r="J11" s="11" t="n">
        <x:v>0</x:v>
      </x:c>
      <x:c r="K11" s="10" t="n">
        <x:f>IF(COUNT(D11,F11,G11)&lt;3,"MISSING",ROUND(D11*(1+F11)*G11,2))</x:f>
        <x:v>0</x:v>
      </x:c>
      <x:c r="L11" s="10" t="n">
        <x:f>IF(COUNT(D11,H11)&lt;2,"MISSING",ROUND(D11*H11,2))</x:f>
        <x:v>750</x:v>
      </x:c>
      <x:c r="M11" s="10" t="n">
        <x:f>IF(COUNT(D11,I11)&lt;2,"MISSING",ROUND(D11*I11,2))</x:f>
        <x:v>250</x:v>
      </x:c>
      <x:c r="N11" s="10" t="n">
        <x:f>IF(COUNT(D11,J11)&lt;2,"MISSING",ROUND(D11*J11,2))</x:f>
        <x:v>0</x:v>
      </x:c>
      <x:c r="O11" s="10" t="n">
        <x:f>IF(COUNT(K11:N11)&lt;4,"MISSING",SUM(K11:N11))</x:f>
        <x:v>1000</x:v>
      </x:c>
      <x:c r="P11" s="2" t="str">
        <x:v>Synthetic component rates</x:v>
      </x:c>
    </x:row>
    <x:row r="12" ht="24" customHeight="1">
      <x:c r="A12" s="2" t="str">
        <x:f>'Quantity takeoff'!A12</x:f>
        <x:v>02-02</x:v>
      </x:c>
      <x:c r="B12" s="2" t="str">
        <x:f>'Quantity takeoff'!B12</x:f>
        <x:v>Selective demolition</x:v>
      </x:c>
      <x:c r="C12" s="2" t="str">
        <x:f>'Quantity takeoff'!C12</x:f>
        <x:v>Remove light framed shed</x:v>
      </x:c>
      <x:c r="D12" s="10" t="n">
        <x:f>IF(ISNUMBER('Quantity takeoff'!D12),'Quantity takeoff'!D12,"MISSING")</x:f>
        <x:v>200</x:v>
      </x:c>
      <x:c r="E12" s="2" t="str">
        <x:f>'Quantity takeoff'!E12</x:f>
        <x:v>SF</x:v>
      </x:c>
      <x:c r="F12" s="13" t="n">
        <x:v>0</x:v>
      </x:c>
      <x:c r="G12" s="11" t="n">
        <x:v>0</x:v>
      </x:c>
      <x:c r="H12" s="11" t="n">
        <x:v>2</x:v>
      </x:c>
      <x:c r="I12" s="11" t="n">
        <x:v>1</x:v>
      </x:c>
      <x:c r="J12" s="11" t="n">
        <x:v>0</x:v>
      </x:c>
      <x:c r="K12" s="10" t="n">
        <x:f>IF(COUNT(D12,F12,G12)&lt;3,"MISSING",ROUND(D12*(1+F12)*G12,2))</x:f>
        <x:v>0</x:v>
      </x:c>
      <x:c r="L12" s="10" t="n">
        <x:f>IF(COUNT(D12,H12)&lt;2,"MISSING",ROUND(D12*H12,2))</x:f>
        <x:v>400</x:v>
      </x:c>
      <x:c r="M12" s="10" t="n">
        <x:f>IF(COUNT(D12,I12)&lt;2,"MISSING",ROUND(D12*I12,2))</x:f>
        <x:v>200</x:v>
      </x:c>
      <x:c r="N12" s="10" t="n">
        <x:f>IF(COUNT(D12,J12)&lt;2,"MISSING",ROUND(D12*J12,2))</x:f>
        <x:v>0</x:v>
      </x:c>
      <x:c r="O12" s="10" t="n">
        <x:f>IF(COUNT(K12:N12)&lt;4,"MISSING",SUM(K12:N12))</x:f>
        <x:v>600</x:v>
      </x:c>
      <x:c r="P12" s="2" t="str">
        <x:v>Synthetic component rates</x:v>
      </x:c>
    </x:row>
    <x:row r="13" ht="24" customHeight="1">
      <x:c r="A13" s="2" t="str">
        <x:f>'Quantity takeoff'!A13</x:f>
        <x:v>02-03</x:v>
      </x:c>
      <x:c r="B13" s="2" t="str">
        <x:f>'Quantity takeoff'!B13</x:f>
        <x:v>Selective demolition</x:v>
      </x:c>
      <x:c r="C13" s="2" t="str">
        <x:f>'Quantity takeoff'!C13</x:f>
        <x:v>Haul and disposal</x:v>
      </x:c>
      <x:c r="D13" s="10" t="n">
        <x:f>IF(ISNUMBER('Quantity takeoff'!D13),'Quantity takeoff'!D13,"MISSING")</x:f>
        <x:v>2</x:v>
      </x:c>
      <x:c r="E13" s="2" t="str">
        <x:f>'Quantity takeoff'!E13</x:f>
        <x:v>LOAD</x:v>
      </x:c>
      <x:c r="F13" s="13" t="n">
        <x:v>0</x:v>
      </x:c>
      <x:c r="G13" s="11" t="n">
        <x:v>0</x:v>
      </x:c>
      <x:c r="H13" s="11" t="n">
        <x:v>0</x:v>
      </x:c>
      <x:c r="I13" s="11" t="n">
        <x:v>0</x:v>
      </x:c>
      <x:c r="J13" s="11" t="n">
        <x:v>250</x:v>
      </x:c>
      <x:c r="K13" s="10" t="n">
        <x:f>IF(COUNT(D13,F13,G13)&lt;3,"MISSING",ROUND(D13*(1+F13)*G13,2))</x:f>
        <x:v>0</x:v>
      </x:c>
      <x:c r="L13" s="10" t="n">
        <x:f>IF(COUNT(D13,H13)&lt;2,"MISSING",ROUND(D13*H13,2))</x:f>
        <x:v>0</x:v>
      </x:c>
      <x:c r="M13" s="10" t="n">
        <x:f>IF(COUNT(D13,I13)&lt;2,"MISSING",ROUND(D13*I13,2))</x:f>
        <x:v>0</x:v>
      </x:c>
      <x:c r="N13" s="10" t="n">
        <x:f>IF(COUNT(D13,J13)&lt;2,"MISSING",ROUND(D13*J13,2))</x:f>
        <x:v>500</x:v>
      </x:c>
      <x:c r="O13" s="10" t="n">
        <x:f>IF(COUNT(K13:N13)&lt;4,"MISSING",SUM(K13:N13))</x:f>
        <x:v>500</x:v>
      </x:c>
      <x:c r="P13" s="2" t="str">
        <x:v>Synthetic subcontract package</x:v>
      </x:c>
    </x:row>
    <x:row r="14" ht="24" customHeight="1">
      <x:c r="A14" s="2" t="str">
        <x:f>'Quantity takeoff'!A14</x:f>
        <x:v>03-01</x:v>
      </x:c>
      <x:c r="B14" s="2" t="str">
        <x:f>'Quantity takeoff'!B14</x:f>
        <x:v>Site protection and earthwork</x:v>
      </x:c>
      <x:c r="C14" s="2" t="str">
        <x:f>'Quantity takeoff'!C14</x:f>
        <x:v>Temporary erosion fence</x:v>
      </x:c>
      <x:c r="D14" s="10" t="n">
        <x:f>IF(ISNUMBER('Quantity takeoff'!D14),'Quantity takeoff'!D14,"MISSING")</x:f>
        <x:v>200</x:v>
      </x:c>
      <x:c r="E14" s="2" t="str">
        <x:f>'Quantity takeoff'!E14</x:f>
        <x:v>LF</x:v>
      </x:c>
      <x:c r="F14" s="13" t="n">
        <x:v>0.05</x:v>
      </x:c>
      <x:c r="G14" s="11" t="n">
        <x:v>1.2</x:v>
      </x:c>
      <x:c r="H14" s="11" t="n">
        <x:v>0.8</x:v>
      </x:c>
      <x:c r="I14" s="11" t="n">
        <x:v>0.1</x:v>
      </x:c>
      <x:c r="J14" s="11" t="n">
        <x:v>0</x:v>
      </x:c>
      <x:c r="K14" s="10" t="n">
        <x:f>IF(COUNT(D14,F14,G14)&lt;3,"MISSING",ROUND(D14*(1+F14)*G14,2))</x:f>
        <x:v>252</x:v>
      </x:c>
      <x:c r="L14" s="10" t="n">
        <x:f>IF(COUNT(D14,H14)&lt;2,"MISSING",ROUND(D14*H14,2))</x:f>
        <x:v>160</x:v>
      </x:c>
      <x:c r="M14" s="10" t="n">
        <x:f>IF(COUNT(D14,I14)&lt;2,"MISSING",ROUND(D14*I14,2))</x:f>
        <x:v>20</x:v>
      </x:c>
      <x:c r="N14" s="10" t="n">
        <x:f>IF(COUNT(D14,J14)&lt;2,"MISSING",ROUND(D14*J14,2))</x:f>
        <x:v>0</x:v>
      </x:c>
      <x:c r="O14" s="10" t="n">
        <x:f>IF(COUNT(K14:N14)&lt;4,"MISSING",SUM(K14:N14))</x:f>
        <x:v>432</x:v>
      </x:c>
      <x:c r="P14" s="2" t="str">
        <x:v>Synthetic component rates</x:v>
      </x:c>
    </x:row>
    <x:row r="15" ht="24" customHeight="1">
      <x:c r="A15" s="2" t="str">
        <x:f>'Quantity takeoff'!A15</x:f>
        <x:v>03-02</x:v>
      </x:c>
      <x:c r="B15" s="2" t="str">
        <x:f>'Quantity takeoff'!B15</x:f>
        <x:v>Site protection and earthwork</x:v>
      </x:c>
      <x:c r="C15" s="2" t="str">
        <x:f>'Quantity takeoff'!C15</x:f>
        <x:v>Excavation</x:v>
      </x:c>
      <x:c r="D15" s="10" t="n">
        <x:f>IF(ISNUMBER('Quantity takeoff'!D15),'Quantity takeoff'!D15,"MISSING")</x:f>
        <x:v>120</x:v>
      </x:c>
      <x:c r="E15" s="2" t="str">
        <x:f>'Quantity takeoff'!E15</x:f>
        <x:v>CY</x:v>
      </x:c>
      <x:c r="F15" s="13" t="n">
        <x:v>0</x:v>
      </x:c>
      <x:c r="G15" s="11" t="n">
        <x:v>0</x:v>
      </x:c>
      <x:c r="H15" s="11" t="n">
        <x:v>3</x:v>
      </x:c>
      <x:c r="I15" s="11" t="n">
        <x:v>7</x:v>
      </x:c>
      <x:c r="J15" s="11" t="n">
        <x:v>0</x:v>
      </x:c>
      <x:c r="K15" s="10" t="n">
        <x:f>IF(COUNT(D15,F15,G15)&lt;3,"MISSING",ROUND(D15*(1+F15)*G15,2))</x:f>
        <x:v>0</x:v>
      </x:c>
      <x:c r="L15" s="10" t="n">
        <x:f>IF(COUNT(D15,H15)&lt;2,"MISSING",ROUND(D15*H15,2))</x:f>
        <x:v>360</x:v>
      </x:c>
      <x:c r="M15" s="10" t="n">
        <x:f>IF(COUNT(D15,I15)&lt;2,"MISSING",ROUND(D15*I15,2))</x:f>
        <x:v>840</x:v>
      </x:c>
      <x:c r="N15" s="10" t="n">
        <x:f>IF(COUNT(D15,J15)&lt;2,"MISSING",ROUND(D15*J15,2))</x:f>
        <x:v>0</x:v>
      </x:c>
      <x:c r="O15" s="10" t="n">
        <x:f>IF(COUNT(K15:N15)&lt;4,"MISSING",SUM(K15:N15))</x:f>
        <x:v>1200</x:v>
      </x:c>
      <x:c r="P15" s="2" t="str">
        <x:v>Synthetic component rates</x:v>
      </x:c>
    </x:row>
    <x:row r="16" ht="24" customHeight="1">
      <x:c r="A16" s="2" t="str">
        <x:f>'Quantity takeoff'!A16</x:f>
        <x:v>03-03</x:v>
      </x:c>
      <x:c r="B16" s="2" t="str">
        <x:f>'Quantity takeoff'!B16</x:f>
        <x:v>Site protection and earthwork</x:v>
      </x:c>
      <x:c r="C16" s="2" t="str">
        <x:f>'Quantity takeoff'!C16</x:f>
        <x:v>Compacted engineered fill</x:v>
      </x:c>
      <x:c r="D16" s="10" t="n">
        <x:f>IF(ISNUMBER('Quantity takeoff'!D16),'Quantity takeoff'!D16,"MISSING")</x:f>
        <x:v>80</x:v>
      </x:c>
      <x:c r="E16" s="2" t="str">
        <x:f>'Quantity takeoff'!E16</x:f>
        <x:v>CY</x:v>
      </x:c>
      <x:c r="F16" s="13" t="n">
        <x:v>0.1</x:v>
      </x:c>
      <x:c r="G16" s="11" t="n">
        <x:v>8</x:v>
      </x:c>
      <x:c r="H16" s="11" t="n">
        <x:v>2</x:v>
      </x:c>
      <x:c r="I16" s="11" t="n">
        <x:v>4</x:v>
      </x:c>
      <x:c r="J16" s="11" t="n">
        <x:v>0</x:v>
      </x:c>
      <x:c r="K16" s="10" t="n">
        <x:f>IF(COUNT(D16,F16,G16)&lt;3,"MISSING",ROUND(D16*(1+F16)*G16,2))</x:f>
        <x:v>704</x:v>
      </x:c>
      <x:c r="L16" s="10" t="n">
        <x:f>IF(COUNT(D16,H16)&lt;2,"MISSING",ROUND(D16*H16,2))</x:f>
        <x:v>160</x:v>
      </x:c>
      <x:c r="M16" s="10" t="n">
        <x:f>IF(COUNT(D16,I16)&lt;2,"MISSING",ROUND(D16*I16,2))</x:f>
        <x:v>320</x:v>
      </x:c>
      <x:c r="N16" s="10" t="n">
        <x:f>IF(COUNT(D16,J16)&lt;2,"MISSING",ROUND(D16*J16,2))</x:f>
        <x:v>0</x:v>
      </x:c>
      <x:c r="O16" s="10" t="n">
        <x:f>IF(COUNT(K16:N16)&lt;4,"MISSING",SUM(K16:N16))</x:f>
        <x:v>1184</x:v>
      </x:c>
      <x:c r="P16" s="2" t="str">
        <x:v>Synthetic component rates</x:v>
      </x:c>
    </x:row>
    <x:row r="17" ht="24" customHeight="1">
      <x:c r="A17" s="2" t="str">
        <x:f>'Quantity takeoff'!A17</x:f>
        <x:v>04-01</x:v>
      </x:c>
      <x:c r="B17" s="2" t="str">
        <x:f>'Quantity takeoff'!B17</x:f>
        <x:v>Underground site utilities</x:v>
      </x:c>
      <x:c r="C17" s="2" t="str">
        <x:f>'Quantity takeoff'!C17</x:f>
        <x:v>Domestic water service</x:v>
      </x:c>
      <x:c r="D17" s="10" t="n">
        <x:f>IF(ISNUMBER('Quantity takeoff'!D17),'Quantity takeoff'!D17,"MISSING")</x:f>
        <x:v>80</x:v>
      </x:c>
      <x:c r="E17" s="2" t="str">
        <x:f>'Quantity takeoff'!E17</x:f>
        <x:v>LF</x:v>
      </x:c>
      <x:c r="F17" s="13" t="n">
        <x:v>0.05</x:v>
      </x:c>
      <x:c r="G17" s="11" t="n">
        <x:v>5</x:v>
      </x:c>
      <x:c r="H17" s="11" t="n">
        <x:v>3</x:v>
      </x:c>
      <x:c r="I17" s="11" t="n">
        <x:v>1</x:v>
      </x:c>
      <x:c r="J17" s="11" t="n">
        <x:v>0</x:v>
      </x:c>
      <x:c r="K17" s="10" t="n">
        <x:f>IF(COUNT(D17,F17,G17)&lt;3,"MISSING",ROUND(D17*(1+F17)*G17,2))</x:f>
        <x:v>420</x:v>
      </x:c>
      <x:c r="L17" s="10" t="n">
        <x:f>IF(COUNT(D17,H17)&lt;2,"MISSING",ROUND(D17*H17,2))</x:f>
        <x:v>240</x:v>
      </x:c>
      <x:c r="M17" s="10" t="n">
        <x:f>IF(COUNT(D17,I17)&lt;2,"MISSING",ROUND(D17*I17,2))</x:f>
        <x:v>80</x:v>
      </x:c>
      <x:c r="N17" s="10" t="n">
        <x:f>IF(COUNT(D17,J17)&lt;2,"MISSING",ROUND(D17*J17,2))</x:f>
        <x:v>0</x:v>
      </x:c>
      <x:c r="O17" s="10" t="n">
        <x:f>IF(COUNT(K17:N17)&lt;4,"MISSING",SUM(K17:N17))</x:f>
        <x:v>740</x:v>
      </x:c>
      <x:c r="P17" s="2" t="str">
        <x:v>Synthetic component rates</x:v>
      </x:c>
    </x:row>
    <x:row r="18" ht="24" customHeight="1">
      <x:c r="A18" s="2" t="str">
        <x:f>'Quantity takeoff'!A18</x:f>
        <x:v>04-02</x:v>
      </x:c>
      <x:c r="B18" s="2" t="str">
        <x:f>'Quantity takeoff'!B18</x:f>
        <x:v>Underground site utilities</x:v>
      </x:c>
      <x:c r="C18" s="2" t="str">
        <x:f>'Quantity takeoff'!C18</x:f>
        <x:v>Sanitary sewer lateral</x:v>
      </x:c>
      <x:c r="D18" s="10" t="n">
        <x:f>IF(ISNUMBER('Quantity takeoff'!D18),'Quantity takeoff'!D18,"MISSING")</x:f>
        <x:v>100</x:v>
      </x:c>
      <x:c r="E18" s="2" t="str">
        <x:f>'Quantity takeoff'!E18</x:f>
        <x:v>LF</x:v>
      </x:c>
      <x:c r="F18" s="13" t="n">
        <x:v>0.05</x:v>
      </x:c>
      <x:c r="G18" s="11" t="n">
        <x:v>6</x:v>
      </x:c>
      <x:c r="H18" s="11" t="n">
        <x:v>4</x:v>
      </x:c>
      <x:c r="I18" s="11" t="n">
        <x:v>1</x:v>
      </x:c>
      <x:c r="J18" s="11" t="n">
        <x:v>0</x:v>
      </x:c>
      <x:c r="K18" s="10" t="n">
        <x:f>IF(COUNT(D18,F18,G18)&lt;3,"MISSING",ROUND(D18*(1+F18)*G18,2))</x:f>
        <x:v>630</x:v>
      </x:c>
      <x:c r="L18" s="10" t="n">
        <x:f>IF(COUNT(D18,H18)&lt;2,"MISSING",ROUND(D18*H18,2))</x:f>
        <x:v>400</x:v>
      </x:c>
      <x:c r="M18" s="10" t="n">
        <x:f>IF(COUNT(D18,I18)&lt;2,"MISSING",ROUND(D18*I18,2))</x:f>
        <x:v>100</x:v>
      </x:c>
      <x:c r="N18" s="10" t="n">
        <x:f>IF(COUNT(D18,J18)&lt;2,"MISSING",ROUND(D18*J18,2))</x:f>
        <x:v>0</x:v>
      </x:c>
      <x:c r="O18" s="10" t="n">
        <x:f>IF(COUNT(K18:N18)&lt;4,"MISSING",SUM(K18:N18))</x:f>
        <x:v>1130</x:v>
      </x:c>
      <x:c r="P18" s="2" t="str">
        <x:v>Synthetic component rates</x:v>
      </x:c>
    </x:row>
    <x:row r="19" ht="24" customHeight="1">
      <x:c r="A19" s="2" t="str">
        <x:f>'Quantity takeoff'!A19</x:f>
        <x:v>04-03</x:v>
      </x:c>
      <x:c r="B19" s="2" t="str">
        <x:f>'Quantity takeoff'!B19</x:f>
        <x:v>Underground site utilities</x:v>
      </x:c>
      <x:c r="C19" s="2" t="str">
        <x:f>'Quantity takeoff'!C19</x:f>
        <x:v>Storm drainage piping</x:v>
      </x:c>
      <x:c r="D19" s="10" t="n">
        <x:f>IF(ISNUMBER('Quantity takeoff'!D19),'Quantity takeoff'!D19,"MISSING")</x:f>
        <x:v>150</x:v>
      </x:c>
      <x:c r="E19" s="2" t="str">
        <x:f>'Quantity takeoff'!E19</x:f>
        <x:v>LF</x:v>
      </x:c>
      <x:c r="F19" s="13" t="n">
        <x:v>0.05</x:v>
      </x:c>
      <x:c r="G19" s="11" t="n">
        <x:v>5</x:v>
      </x:c>
      <x:c r="H19" s="11" t="n">
        <x:v>3</x:v>
      </x:c>
      <x:c r="I19" s="11" t="n">
        <x:v>1</x:v>
      </x:c>
      <x:c r="J19" s="11" t="n">
        <x:v>0</x:v>
      </x:c>
      <x:c r="K19" s="10" t="n">
        <x:f>IF(COUNT(D19,F19,G19)&lt;3,"MISSING",ROUND(D19*(1+F19)*G19,2))</x:f>
        <x:v>787.5</x:v>
      </x:c>
      <x:c r="L19" s="10" t="n">
        <x:f>IF(COUNT(D19,H19)&lt;2,"MISSING",ROUND(D19*H19,2))</x:f>
        <x:v>450</x:v>
      </x:c>
      <x:c r="M19" s="10" t="n">
        <x:f>IF(COUNT(D19,I19)&lt;2,"MISSING",ROUND(D19*I19,2))</x:f>
        <x:v>150</x:v>
      </x:c>
      <x:c r="N19" s="10" t="n">
        <x:f>IF(COUNT(D19,J19)&lt;2,"MISSING",ROUND(D19*J19,2))</x:f>
        <x:v>0</x:v>
      </x:c>
      <x:c r="O19" s="10" t="n">
        <x:f>IF(COUNT(K19:N19)&lt;4,"MISSING",SUM(K19:N19))</x:f>
        <x:v>1387.5</x:v>
      </x:c>
      <x:c r="P19" s="2" t="str">
        <x:v>Synthetic component rates</x:v>
      </x:c>
    </x:row>
    <x:row r="20" ht="24" customHeight="1">
      <x:c r="A20" s="2" t="str">
        <x:f>'Quantity takeoff'!A20</x:f>
        <x:v>05-01</x:v>
      </x:c>
      <x:c r="B20" s="2" t="str">
        <x:f>'Quantity takeoff'!B20</x:f>
        <x:v>Concrete and reinforcing</x:v>
      </x:c>
      <x:c r="C20" s="2" t="str">
        <x:f>'Quantity takeoff'!C20</x:f>
        <x:v>Strip and pad footings</x:v>
      </x:c>
      <x:c r="D20" s="10" t="n">
        <x:f>IF(ISNUMBER('Quantity takeoff'!D20),'Quantity takeoff'!D20,"MISSING")</x:f>
        <x:v>24</x:v>
      </x:c>
      <x:c r="E20" s="2" t="str">
        <x:f>'Quantity takeoff'!E20</x:f>
        <x:v>CY</x:v>
      </x:c>
      <x:c r="F20" s="13" t="n">
        <x:v>0.05</x:v>
      </x:c>
      <x:c r="G20" s="11" t="n">
        <x:v>95</x:v>
      </x:c>
      <x:c r="H20" s="11" t="n">
        <x:v>45</x:v>
      </x:c>
      <x:c r="I20" s="11" t="n">
        <x:v>10</x:v>
      </x:c>
      <x:c r="J20" s="11" t="n">
        <x:v>0</x:v>
      </x:c>
      <x:c r="K20" s="10" t="n">
        <x:f>IF(COUNT(D20,F20,G20)&lt;3,"MISSING",ROUND(D20*(1+F20)*G20,2))</x:f>
        <x:v>2394</x:v>
      </x:c>
      <x:c r="L20" s="10" t="n">
        <x:f>IF(COUNT(D20,H20)&lt;2,"MISSING",ROUND(D20*H20,2))</x:f>
        <x:v>1080</x:v>
      </x:c>
      <x:c r="M20" s="10" t="n">
        <x:f>IF(COUNT(D20,I20)&lt;2,"MISSING",ROUND(D20*I20,2))</x:f>
        <x:v>240</x:v>
      </x:c>
      <x:c r="N20" s="10" t="n">
        <x:f>IF(COUNT(D20,J20)&lt;2,"MISSING",ROUND(D20*J20,2))</x:f>
        <x:v>0</x:v>
      </x:c>
      <x:c r="O20" s="10" t="n">
        <x:f>IF(COUNT(K20:N20)&lt;4,"MISSING",SUM(K20:N20))</x:f>
        <x:v>3714</x:v>
      </x:c>
      <x:c r="P20" s="2" t="str">
        <x:v>Synthetic component rates</x:v>
      </x:c>
    </x:row>
    <x:row r="21" ht="24" customHeight="1">
      <x:c r="A21" s="2" t="str">
        <x:f>'Quantity takeoff'!A21</x:f>
        <x:v>05-02</x:v>
      </x:c>
      <x:c r="B21" s="2" t="str">
        <x:f>'Quantity takeoff'!B21</x:f>
        <x:v>Concrete and reinforcing</x:v>
      </x:c>
      <x:c r="C21" s="2" t="str">
        <x:f>'Quantity takeoff'!C21</x:f>
        <x:v>Slab on grade</x:v>
      </x:c>
      <x:c r="D21" s="10" t="n">
        <x:f>IF(ISNUMBER('Quantity takeoff'!D21),'Quantity takeoff'!D21,"MISSING")</x:f>
        <x:v>25</x:v>
      </x:c>
      <x:c r="E21" s="2" t="str">
        <x:f>'Quantity takeoff'!E21</x:f>
        <x:v>CY</x:v>
      </x:c>
      <x:c r="F21" s="13" t="n">
        <x:v>0.05</x:v>
      </x:c>
      <x:c r="G21" s="11" t="n">
        <x:v>95</x:v>
      </x:c>
      <x:c r="H21" s="11" t="n">
        <x:v>40</x:v>
      </x:c>
      <x:c r="I21" s="11" t="n">
        <x:v>10</x:v>
      </x:c>
      <x:c r="J21" s="11" t="n">
        <x:v>0</x:v>
      </x:c>
      <x:c r="K21" s="10" t="n">
        <x:f>IF(COUNT(D21,F21,G21)&lt;3,"MISSING",ROUND(D21*(1+F21)*G21,2))</x:f>
        <x:v>2493.75</x:v>
      </x:c>
      <x:c r="L21" s="10" t="n">
        <x:f>IF(COUNT(D21,H21)&lt;2,"MISSING",ROUND(D21*H21,2))</x:f>
        <x:v>1000</x:v>
      </x:c>
      <x:c r="M21" s="10" t="n">
        <x:f>IF(COUNT(D21,I21)&lt;2,"MISSING",ROUND(D21*I21,2))</x:f>
        <x:v>250</x:v>
      </x:c>
      <x:c r="N21" s="10" t="n">
        <x:f>IF(COUNT(D21,J21)&lt;2,"MISSING",ROUND(D21*J21,2))</x:f>
        <x:v>0</x:v>
      </x:c>
      <x:c r="O21" s="10" t="n">
        <x:f>IF(COUNT(K21:N21)&lt;4,"MISSING",SUM(K21:N21))</x:f>
        <x:v>3743.75</x:v>
      </x:c>
      <x:c r="P21" s="2" t="str">
        <x:v>Synthetic component rates</x:v>
      </x:c>
    </x:row>
    <x:row r="22" ht="24" customHeight="1">
      <x:c r="A22" s="2" t="str">
        <x:f>'Quantity takeoff'!A22</x:f>
        <x:v>05-03</x:v>
      </x:c>
      <x:c r="B22" s="2" t="str">
        <x:f>'Quantity takeoff'!B22</x:f>
        <x:v>Concrete and reinforcing</x:v>
      </x:c>
      <x:c r="C22" s="2" t="str">
        <x:f>'Quantity takeoff'!C22</x:f>
        <x:v>Reinforcing steel</x:v>
      </x:c>
      <x:c r="D22" s="10" t="n">
        <x:f>IF(ISNUMBER('Quantity takeoff'!D22),'Quantity takeoff'!D22,"MISSING")</x:f>
        <x:v>3200</x:v>
      </x:c>
      <x:c r="E22" s="2" t="str">
        <x:f>'Quantity takeoff'!E22</x:f>
        <x:v>LB</x:v>
      </x:c>
      <x:c r="F22" s="13" t="n">
        <x:v>0.05</x:v>
      </x:c>
      <x:c r="G22" s="11" t="n">
        <x:v>0.6</x:v>
      </x:c>
      <x:c r="H22" s="11" t="n">
        <x:v>0.4</x:v>
      </x:c>
      <x:c r="I22" s="11" t="n">
        <x:v>0</x:v>
      </x:c>
      <x:c r="J22" s="11" t="n">
        <x:v>0</x:v>
      </x:c>
      <x:c r="K22" s="10" t="n">
        <x:f>IF(COUNT(D22,F22,G22)&lt;3,"MISSING",ROUND(D22*(1+F22)*G22,2))</x:f>
        <x:v>2016</x:v>
      </x:c>
      <x:c r="L22" s="10" t="n">
        <x:f>IF(COUNT(D22,H22)&lt;2,"MISSING",ROUND(D22*H22,2))</x:f>
        <x:v>1280</x:v>
      </x:c>
      <x:c r="M22" s="10" t="n">
        <x:f>IF(COUNT(D22,I22)&lt;2,"MISSING",ROUND(D22*I22,2))</x:f>
        <x:v>0</x:v>
      </x:c>
      <x:c r="N22" s="10" t="n">
        <x:f>IF(COUNT(D22,J22)&lt;2,"MISSING",ROUND(D22*J22,2))</x:f>
        <x:v>0</x:v>
      </x:c>
      <x:c r="O22" s="10" t="n">
        <x:f>IF(COUNT(K22:N22)&lt;4,"MISSING",SUM(K22:N22))</x:f>
        <x:v>3296</x:v>
      </x:c>
      <x:c r="P22" s="2" t="str">
        <x:v>Synthetic component rates</x:v>
      </x:c>
    </x:row>
    <x:row r="23" ht="24" customHeight="1">
      <x:c r="A23" s="2" t="str">
        <x:f>'Quantity takeoff'!A23</x:f>
        <x:v>05-04</x:v>
      </x:c>
      <x:c r="B23" s="2" t="str">
        <x:f>'Quantity takeoff'!B23</x:f>
        <x:v>Concrete and reinforcing</x:v>
      </x:c>
      <x:c r="C23" s="2" t="str">
        <x:f>'Quantity takeoff'!C23</x:f>
        <x:v>Formwork contact area</x:v>
      </x:c>
      <x:c r="D23" s="10" t="n">
        <x:f>IF(ISNUMBER('Quantity takeoff'!D23),'Quantity takeoff'!D23,"MISSING")</x:f>
        <x:v>720</x:v>
      </x:c>
      <x:c r="E23" s="2" t="str">
        <x:f>'Quantity takeoff'!E23</x:f>
        <x:v>SF</x:v>
      </x:c>
      <x:c r="F23" s="13" t="n">
        <x:v>0.05</x:v>
      </x:c>
      <x:c r="G23" s="11" t="n">
        <x:v>1</x:v>
      </x:c>
      <x:c r="H23" s="11" t="n">
        <x:v>2</x:v>
      </x:c>
      <x:c r="I23" s="11" t="n">
        <x:v>0.2</x:v>
      </x:c>
      <x:c r="J23" s="11" t="n">
        <x:v>0</x:v>
      </x:c>
      <x:c r="K23" s="10" t="n">
        <x:f>IF(COUNT(D23,F23,G23)&lt;3,"MISSING",ROUND(D23*(1+F23)*G23,2))</x:f>
        <x:v>756</x:v>
      </x:c>
      <x:c r="L23" s="10" t="n">
        <x:f>IF(COUNT(D23,H23)&lt;2,"MISSING",ROUND(D23*H23,2))</x:f>
        <x:v>1440</x:v>
      </x:c>
      <x:c r="M23" s="10" t="n">
        <x:f>IF(COUNT(D23,I23)&lt;2,"MISSING",ROUND(D23*I23,2))</x:f>
        <x:v>144</x:v>
      </x:c>
      <x:c r="N23" s="10" t="n">
        <x:f>IF(COUNT(D23,J23)&lt;2,"MISSING",ROUND(D23*J23,2))</x:f>
        <x:v>0</x:v>
      </x:c>
      <x:c r="O23" s="10" t="n">
        <x:f>IF(COUNT(K23:N23)&lt;4,"MISSING",SUM(K23:N23))</x:f>
        <x:v>2340</x:v>
      </x:c>
      <x:c r="P23" s="2" t="str">
        <x:v>Synthetic component rates</x:v>
      </x:c>
    </x:row>
    <x:row r="24" ht="24" customHeight="1">
      <x:c r="A24" s="2" t="str">
        <x:f>'Quantity takeoff'!A24</x:f>
        <x:v>06-01</x:v>
      </x:c>
      <x:c r="B24" s="2" t="str">
        <x:f>'Quantity takeoff'!B24</x:f>
        <x:v>Masonry</x:v>
      </x:c>
      <x:c r="C24" s="2" t="str">
        <x:f>'Quantity takeoff'!C24</x:f>
        <x:v>Veneer masonry</x:v>
      </x:c>
      <x:c r="D24" s="10" t="n">
        <x:f>IF(ISNUMBER('Quantity takeoff'!D24),'Quantity takeoff'!D24,"MISSING")</x:f>
        <x:v>400</x:v>
      </x:c>
      <x:c r="E24" s="2" t="str">
        <x:f>'Quantity takeoff'!E24</x:f>
        <x:v>SF</x:v>
      </x:c>
      <x:c r="F24" s="13" t="n">
        <x:v>0.08</x:v>
      </x:c>
      <x:c r="G24" s="11" t="n">
        <x:v>4</x:v>
      </x:c>
      <x:c r="H24" s="11" t="n">
        <x:v>5</x:v>
      </x:c>
      <x:c r="I24" s="11" t="n">
        <x:v>0.3</x:v>
      </x:c>
      <x:c r="J24" s="11" t="n">
        <x:v>0</x:v>
      </x:c>
      <x:c r="K24" s="10" t="n">
        <x:f>IF(COUNT(D24,F24,G24)&lt;3,"MISSING",ROUND(D24*(1+F24)*G24,2))</x:f>
        <x:v>1728</x:v>
      </x:c>
      <x:c r="L24" s="10" t="n">
        <x:f>IF(COUNT(D24,H24)&lt;2,"MISSING",ROUND(D24*H24,2))</x:f>
        <x:v>2000</x:v>
      </x:c>
      <x:c r="M24" s="10" t="n">
        <x:f>IF(COUNT(D24,I24)&lt;2,"MISSING",ROUND(D24*I24,2))</x:f>
        <x:v>120</x:v>
      </x:c>
      <x:c r="N24" s="10" t="n">
        <x:f>IF(COUNT(D24,J24)&lt;2,"MISSING",ROUND(D24*J24,2))</x:f>
        <x:v>0</x:v>
      </x:c>
      <x:c r="O24" s="10" t="n">
        <x:f>IF(COUNT(K24:N24)&lt;4,"MISSING",SUM(K24:N24))</x:f>
        <x:v>3848</x:v>
      </x:c>
      <x:c r="P24" s="2" t="str">
        <x:v>Synthetic component rates</x:v>
      </x:c>
    </x:row>
    <x:row r="25" ht="24" customHeight="1">
      <x:c r="A25" s="2" t="str">
        <x:f>'Quantity takeoff'!A25</x:f>
        <x:v>06-02</x:v>
      </x:c>
      <x:c r="B25" s="2" t="str">
        <x:f>'Quantity takeoff'!B25</x:f>
        <x:v>Masonry</x:v>
      </x:c>
      <x:c r="C25" s="2" t="str">
        <x:f>'Quantity takeoff'!C25</x:f>
        <x:v>Masonry lintels and flashings</x:v>
      </x:c>
      <x:c r="D25" s="10" t="n">
        <x:f>IF(ISNUMBER('Quantity takeoff'!D25),'Quantity takeoff'!D25,"MISSING")</x:f>
        <x:v>45</x:v>
      </x:c>
      <x:c r="E25" s="2" t="str">
        <x:f>'Quantity takeoff'!E25</x:f>
        <x:v>LF</x:v>
      </x:c>
      <x:c r="F25" s="13" t="n">
        <x:v>0.05</x:v>
      </x:c>
      <x:c r="G25" s="11" t="n">
        <x:v>3</x:v>
      </x:c>
      <x:c r="H25" s="11" t="n">
        <x:v>2</x:v>
      </x:c>
      <x:c r="I25" s="11" t="n">
        <x:v>0</x:v>
      </x:c>
      <x:c r="J25" s="11" t="n">
        <x:v>0</x:v>
      </x:c>
      <x:c r="K25" s="10" t="n">
        <x:f>IF(COUNT(D25,F25,G25)&lt;3,"MISSING",ROUND(D25*(1+F25)*G25,2))</x:f>
        <x:v>141.75</x:v>
      </x:c>
      <x:c r="L25" s="10" t="n">
        <x:f>IF(COUNT(D25,H25)&lt;2,"MISSING",ROUND(D25*H25,2))</x:f>
        <x:v>90</x:v>
      </x:c>
      <x:c r="M25" s="10" t="n">
        <x:f>IF(COUNT(D25,I25)&lt;2,"MISSING",ROUND(D25*I25,2))</x:f>
        <x:v>0</x:v>
      </x:c>
      <x:c r="N25" s="10" t="n">
        <x:f>IF(COUNT(D25,J25)&lt;2,"MISSING",ROUND(D25*J25,2))</x:f>
        <x:v>0</x:v>
      </x:c>
      <x:c r="O25" s="10" t="n">
        <x:f>IF(COUNT(K25:N25)&lt;4,"MISSING",SUM(K25:N25))</x:f>
        <x:v>231.75</x:v>
      </x:c>
      <x:c r="P25" s="2" t="str">
        <x:v>Synthetic component rates</x:v>
      </x:c>
    </x:row>
    <x:row r="26" ht="24" customHeight="1">
      <x:c r="A26" s="2" t="str">
        <x:f>'Quantity takeoff'!A26</x:f>
        <x:v>06-03</x:v>
      </x:c>
      <x:c r="B26" s="2" t="str">
        <x:f>'Quantity takeoff'!B26</x:f>
        <x:v>Masonry</x:v>
      </x:c>
      <x:c r="C26" s="2" t="str">
        <x:f>'Quantity takeoff'!C26</x:f>
        <x:v>Mortar and ties</x:v>
      </x:c>
      <x:c r="D26" s="10" t="n">
        <x:f>IF(ISNUMBER('Quantity takeoff'!D26),'Quantity takeoff'!D26,"MISSING")</x:f>
        <x:v>1</x:v>
      </x:c>
      <x:c r="E26" s="2" t="str">
        <x:f>'Quantity takeoff'!E26</x:f>
        <x:v>LS</x:v>
      </x:c>
      <x:c r="F26" s="13" t="n">
        <x:v>0</x:v>
      </x:c>
      <x:c r="G26" s="11" t="n">
        <x:v>180</x:v>
      </x:c>
      <x:c r="H26" s="11" t="n">
        <x:v>80</x:v>
      </x:c>
      <x:c r="I26" s="11" t="n">
        <x:v>0</x:v>
      </x:c>
      <x:c r="J26" s="11" t="n">
        <x:v>0</x:v>
      </x:c>
      <x:c r="K26" s="10" t="n">
        <x:f>IF(COUNT(D26,F26,G26)&lt;3,"MISSING",ROUND(D26*(1+F26)*G26,2))</x:f>
        <x:v>180</x:v>
      </x:c>
      <x:c r="L26" s="10" t="n">
        <x:f>IF(COUNT(D26,H26)&lt;2,"MISSING",ROUND(D26*H26,2))</x:f>
        <x:v>80</x:v>
      </x:c>
      <x:c r="M26" s="10" t="n">
        <x:f>IF(COUNT(D26,I26)&lt;2,"MISSING",ROUND(D26*I26,2))</x:f>
        <x:v>0</x:v>
      </x:c>
      <x:c r="N26" s="10" t="n">
        <x:f>IF(COUNT(D26,J26)&lt;2,"MISSING",ROUND(D26*J26,2))</x:f>
        <x:v>0</x:v>
      </x:c>
      <x:c r="O26" s="10" t="n">
        <x:f>IF(COUNT(K26:N26)&lt;4,"MISSING",SUM(K26:N26))</x:f>
        <x:v>260</x:v>
      </x:c>
      <x:c r="P26" s="2" t="str">
        <x:v>Synthetic component rates</x:v>
      </x:c>
    </x:row>
    <x:row r="27" ht="24" customHeight="1">
      <x:c r="A27" s="2" t="str">
        <x:f>'Quantity takeoff'!A27</x:f>
        <x:v>07-01</x:v>
      </x:c>
      <x:c r="B27" s="2" t="str">
        <x:f>'Quantity takeoff'!B27</x:f>
        <x:v>Structural and miscellaneous metals</x:v>
      </x:c>
      <x:c r="C27" s="2" t="str">
        <x:f>'Quantity takeoff'!C27</x:f>
        <x:v>Structural steel supply and erection</x:v>
      </x:c>
      <x:c r="D27" s="10" t="n">
        <x:f>IF(ISNUMBER('Quantity takeoff'!D27),'Quantity takeoff'!D27,"MISSING")</x:f>
        <x:v>3500</x:v>
      </x:c>
      <x:c r="E27" s="2" t="str">
        <x:f>'Quantity takeoff'!E27</x:f>
        <x:v>LB</x:v>
      </x:c>
      <x:c r="F27" s="13" t="n">
        <x:v>0.03</x:v>
      </x:c>
      <x:c r="G27" s="11" t="n">
        <x:v>1.1</x:v>
      </x:c>
      <x:c r="H27" s="11" t="n">
        <x:v>0.6</x:v>
      </x:c>
      <x:c r="I27" s="11" t="n">
        <x:v>0.2</x:v>
      </x:c>
      <x:c r="J27" s="11" t="n">
        <x:v>0</x:v>
      </x:c>
      <x:c r="K27" s="10" t="n">
        <x:f>IF(COUNT(D27,F27,G27)&lt;3,"MISSING",ROUND(D27*(1+F27)*G27,2))</x:f>
        <x:v>3965.5</x:v>
      </x:c>
      <x:c r="L27" s="10" t="n">
        <x:f>IF(COUNT(D27,H27)&lt;2,"MISSING",ROUND(D27*H27,2))</x:f>
        <x:v>2100</x:v>
      </x:c>
      <x:c r="M27" s="10" t="n">
        <x:f>IF(COUNT(D27,I27)&lt;2,"MISSING",ROUND(D27*I27,2))</x:f>
        <x:v>700</x:v>
      </x:c>
      <x:c r="N27" s="10" t="n">
        <x:f>IF(COUNT(D27,J27)&lt;2,"MISSING",ROUND(D27*J27,2))</x:f>
        <x:v>0</x:v>
      </x:c>
      <x:c r="O27" s="10" t="n">
        <x:f>IF(COUNT(K27:N27)&lt;4,"MISSING",SUM(K27:N27))</x:f>
        <x:v>6765.5</x:v>
      </x:c>
      <x:c r="P27" s="2" t="str">
        <x:v>Synthetic component rates</x:v>
      </x:c>
    </x:row>
    <x:row r="28" ht="24" customHeight="1">
      <x:c r="A28" s="2" t="str">
        <x:f>'Quantity takeoff'!A28</x:f>
        <x:v>07-02</x:v>
      </x:c>
      <x:c r="B28" s="2" t="str">
        <x:f>'Quantity takeoff'!B28</x:f>
        <x:v>Structural and miscellaneous metals</x:v>
      </x:c>
      <x:c r="C28" s="2" t="str">
        <x:f>'Quantity takeoff'!C28</x:f>
        <x:v>Anchor bolts and plates</x:v>
      </x:c>
      <x:c r="D28" s="10" t="n">
        <x:f>IF(ISNUMBER('Quantity takeoff'!D28),'Quantity takeoff'!D28,"MISSING")</x:f>
        <x:v>24</x:v>
      </x:c>
      <x:c r="E28" s="2" t="str">
        <x:f>'Quantity takeoff'!E28</x:f>
        <x:v>EA</x:v>
      </x:c>
      <x:c r="F28" s="13" t="n">
        <x:v>0</x:v>
      </x:c>
      <x:c r="G28" s="11" t="n">
        <x:v>12</x:v>
      </x:c>
      <x:c r="H28" s="11" t="n">
        <x:v>8</x:v>
      </x:c>
      <x:c r="I28" s="11" t="n">
        <x:v>0</x:v>
      </x:c>
      <x:c r="J28" s="11" t="n">
        <x:v>0</x:v>
      </x:c>
      <x:c r="K28" s="10" t="n">
        <x:f>IF(COUNT(D28,F28,G28)&lt;3,"MISSING",ROUND(D28*(1+F28)*G28,2))</x:f>
        <x:v>288</x:v>
      </x:c>
      <x:c r="L28" s="10" t="n">
        <x:f>IF(COUNT(D28,H28)&lt;2,"MISSING",ROUND(D28*H28,2))</x:f>
        <x:v>192</x:v>
      </x:c>
      <x:c r="M28" s="10" t="n">
        <x:f>IF(COUNT(D28,I28)&lt;2,"MISSING",ROUND(D28*I28,2))</x:f>
        <x:v>0</x:v>
      </x:c>
      <x:c r="N28" s="10" t="n">
        <x:f>IF(COUNT(D28,J28)&lt;2,"MISSING",ROUND(D28*J28,2))</x:f>
        <x:v>0</x:v>
      </x:c>
      <x:c r="O28" s="10" t="n">
        <x:f>IF(COUNT(K28:N28)&lt;4,"MISSING",SUM(K28:N28))</x:f>
        <x:v>480</x:v>
      </x:c>
      <x:c r="P28" s="2" t="str">
        <x:v>Synthetic component rates</x:v>
      </x:c>
    </x:row>
    <x:row r="29" ht="24" customHeight="1">
      <x:c r="A29" s="2" t="str">
        <x:f>'Quantity takeoff'!A29</x:f>
        <x:v>07-03</x:v>
      </x:c>
      <x:c r="B29" s="2" t="str">
        <x:f>'Quantity takeoff'!B29</x:f>
        <x:v>Structural and miscellaneous metals</x:v>
      </x:c>
      <x:c r="C29" s="2" t="str">
        <x:f>'Quantity takeoff'!C29</x:f>
        <x:v>Guardrails and handrails</x:v>
      </x:c>
      <x:c r="D29" s="10" t="n">
        <x:f>IF(ISNUMBER('Quantity takeoff'!D29),'Quantity takeoff'!D29,"MISSING")</x:f>
        <x:v>45</x:v>
      </x:c>
      <x:c r="E29" s="2" t="str">
        <x:f>'Quantity takeoff'!E29</x:f>
        <x:v>LF</x:v>
      </x:c>
      <x:c r="F29" s="13" t="n">
        <x:v>0.03</x:v>
      </x:c>
      <x:c r="G29" s="11" t="n">
        <x:v>18</x:v>
      </x:c>
      <x:c r="H29" s="11" t="n">
        <x:v>10</x:v>
      </x:c>
      <x:c r="I29" s="11" t="n">
        <x:v>0</x:v>
      </x:c>
      <x:c r="J29" s="11" t="n">
        <x:v>0</x:v>
      </x:c>
      <x:c r="K29" s="10" t="n">
        <x:f>IF(COUNT(D29,F29,G29)&lt;3,"MISSING",ROUND(D29*(1+F29)*G29,2))</x:f>
        <x:v>834.3</x:v>
      </x:c>
      <x:c r="L29" s="10" t="n">
        <x:f>IF(COUNT(D29,H29)&lt;2,"MISSING",ROUND(D29*H29,2))</x:f>
        <x:v>450</x:v>
      </x:c>
      <x:c r="M29" s="10" t="n">
        <x:f>IF(COUNT(D29,I29)&lt;2,"MISSING",ROUND(D29*I29,2))</x:f>
        <x:v>0</x:v>
      </x:c>
      <x:c r="N29" s="10" t="n">
        <x:f>IF(COUNT(D29,J29)&lt;2,"MISSING",ROUND(D29*J29,2))</x:f>
        <x:v>0</x:v>
      </x:c>
      <x:c r="O29" s="10" t="n">
        <x:f>IF(COUNT(K29:N29)&lt;4,"MISSING",SUM(K29:N29))</x:f>
        <x:v>1284.3</x:v>
      </x:c>
      <x:c r="P29" s="2" t="str">
        <x:v>Synthetic component rates</x:v>
      </x:c>
    </x:row>
    <x:row r="30" ht="24" customHeight="1">
      <x:c r="A30" s="2" t="str">
        <x:f>'Quantity takeoff'!A30</x:f>
        <x:v>08-01</x:v>
      </x:c>
      <x:c r="B30" s="2" t="str">
        <x:f>'Quantity takeoff'!B30</x:f>
        <x:v>Rough carpentry and framing</x:v>
      </x:c>
      <x:c r="C30" s="2" t="str">
        <x:f>'Quantity takeoff'!C30</x:f>
        <x:v>Wood wall framing</x:v>
      </x:c>
      <x:c r="D30" s="10" t="n">
        <x:f>IF(ISNUMBER('Quantity takeoff'!D30),'Quantity takeoff'!D30,"MISSING")</x:f>
        <x:v>2400</x:v>
      </x:c>
      <x:c r="E30" s="2" t="str">
        <x:f>'Quantity takeoff'!E30</x:f>
        <x:v>SF</x:v>
      </x:c>
      <x:c r="F30" s="13" t="n">
        <x:v>0.1</x:v>
      </x:c>
      <x:c r="G30" s="11" t="n">
        <x:v>2.2</x:v>
      </x:c>
      <x:c r="H30" s="11" t="n">
        <x:v>1.6</x:v>
      </x:c>
      <x:c r="I30" s="11" t="n">
        <x:v>0.1</x:v>
      </x:c>
      <x:c r="J30" s="11" t="n">
        <x:v>0</x:v>
      </x:c>
      <x:c r="K30" s="10" t="n">
        <x:f>IF(COUNT(D30,F30,G30)&lt;3,"MISSING",ROUND(D30*(1+F30)*G30,2))</x:f>
        <x:v>5808</x:v>
      </x:c>
      <x:c r="L30" s="10" t="n">
        <x:f>IF(COUNT(D30,H30)&lt;2,"MISSING",ROUND(D30*H30,2))</x:f>
        <x:v>3840</x:v>
      </x:c>
      <x:c r="M30" s="10" t="n">
        <x:f>IF(COUNT(D30,I30)&lt;2,"MISSING",ROUND(D30*I30,2))</x:f>
        <x:v>240</x:v>
      </x:c>
      <x:c r="N30" s="10" t="n">
        <x:f>IF(COUNT(D30,J30)&lt;2,"MISSING",ROUND(D30*J30,2))</x:f>
        <x:v>0</x:v>
      </x:c>
      <x:c r="O30" s="10" t="n">
        <x:f>IF(COUNT(K30:N30)&lt;4,"MISSING",SUM(K30:N30))</x:f>
        <x:v>9888</x:v>
      </x:c>
      <x:c r="P30" s="2" t="str">
        <x:v>Synthetic component rates</x:v>
      </x:c>
    </x:row>
    <x:row r="31" ht="24" customHeight="1">
      <x:c r="A31" s="2" t="str">
        <x:f>'Quantity takeoff'!A31</x:f>
        <x:v>08-02</x:v>
      </x:c>
      <x:c r="B31" s="2" t="str">
        <x:f>'Quantity takeoff'!B31</x:f>
        <x:v>Rough carpentry and framing</x:v>
      </x:c>
      <x:c r="C31" s="2" t="str">
        <x:f>'Quantity takeoff'!C31</x:f>
        <x:v>Engineered roof framing</x:v>
      </x:c>
      <x:c r="D31" s="10" t="n">
        <x:f>IF(ISNUMBER('Quantity takeoff'!D31),'Quantity takeoff'!D31,"MISSING")</x:f>
        <x:v>2000</x:v>
      </x:c>
      <x:c r="E31" s="2" t="str">
        <x:f>'Quantity takeoff'!E31</x:f>
        <x:v>SF</x:v>
      </x:c>
      <x:c r="F31" s="13" t="n">
        <x:v>0.05</x:v>
      </x:c>
      <x:c r="G31" s="11" t="n">
        <x:v>2.5</x:v>
      </x:c>
      <x:c r="H31" s="11" t="n">
        <x:v>1.2</x:v>
      </x:c>
      <x:c r="I31" s="11" t="n">
        <x:v>0.1</x:v>
      </x:c>
      <x:c r="J31" s="11" t="n">
        <x:v>0</x:v>
      </x:c>
      <x:c r="K31" s="10" t="n">
        <x:f>IF(COUNT(D31,F31,G31)&lt;3,"MISSING",ROUND(D31*(1+F31)*G31,2))</x:f>
        <x:v>5250</x:v>
      </x:c>
      <x:c r="L31" s="10" t="n">
        <x:f>IF(COUNT(D31,H31)&lt;2,"MISSING",ROUND(D31*H31,2))</x:f>
        <x:v>2400</x:v>
      </x:c>
      <x:c r="M31" s="10" t="n">
        <x:f>IF(COUNT(D31,I31)&lt;2,"MISSING",ROUND(D31*I31,2))</x:f>
        <x:v>200</x:v>
      </x:c>
      <x:c r="N31" s="10" t="n">
        <x:f>IF(COUNT(D31,J31)&lt;2,"MISSING",ROUND(D31*J31,2))</x:f>
        <x:v>0</x:v>
      </x:c>
      <x:c r="O31" s="10" t="n">
        <x:f>IF(COUNT(K31:N31)&lt;4,"MISSING",SUM(K31:N31))</x:f>
        <x:v>7850</x:v>
      </x:c>
      <x:c r="P31" s="2" t="str">
        <x:v>Synthetic component rates</x:v>
      </x:c>
    </x:row>
    <x:row r="32" ht="24" customHeight="1">
      <x:c r="A32" s="2" t="str">
        <x:f>'Quantity takeoff'!A32</x:f>
        <x:v>08-03</x:v>
      </x:c>
      <x:c r="B32" s="2" t="str">
        <x:f>'Quantity takeoff'!B32</x:f>
        <x:v>Rough carpentry and framing</x:v>
      </x:c>
      <x:c r="C32" s="2" t="str">
        <x:f>'Quantity takeoff'!C32</x:f>
        <x:v>Wood sheathing</x:v>
      </x:c>
      <x:c r="D32" s="10" t="n">
        <x:f>IF(ISNUMBER('Quantity takeoff'!D32),'Quantity takeoff'!D32,"MISSING")</x:f>
        <x:v>4400</x:v>
      </x:c>
      <x:c r="E32" s="2" t="str">
        <x:f>'Quantity takeoff'!E32</x:f>
        <x:v>SF</x:v>
      </x:c>
      <x:c r="F32" s="13" t="n">
        <x:v>0.08</x:v>
      </x:c>
      <x:c r="G32" s="11" t="n">
        <x:v>0.8</x:v>
      </x:c>
      <x:c r="H32" s="11" t="n">
        <x:v>0.6</x:v>
      </x:c>
      <x:c r="I32" s="11" t="n">
        <x:v>0</x:v>
      </x:c>
      <x:c r="J32" s="11" t="n">
        <x:v>0</x:v>
      </x:c>
      <x:c r="K32" s="10" t="n">
        <x:f>IF(COUNT(D32,F32,G32)&lt;3,"MISSING",ROUND(D32*(1+F32)*G32,2))</x:f>
        <x:v>3801.6</x:v>
      </x:c>
      <x:c r="L32" s="10" t="n">
        <x:f>IF(COUNT(D32,H32)&lt;2,"MISSING",ROUND(D32*H32,2))</x:f>
        <x:v>2640</x:v>
      </x:c>
      <x:c r="M32" s="10" t="n">
        <x:f>IF(COUNT(D32,I32)&lt;2,"MISSING",ROUND(D32*I32,2))</x:f>
        <x:v>0</x:v>
      </x:c>
      <x:c r="N32" s="10" t="n">
        <x:f>IF(COUNT(D32,J32)&lt;2,"MISSING",ROUND(D32*J32,2))</x:f>
        <x:v>0</x:v>
      </x:c>
      <x:c r="O32" s="10" t="n">
        <x:f>IF(COUNT(K32:N32)&lt;4,"MISSING",SUM(K32:N32))</x:f>
        <x:v>6441.6</x:v>
      </x:c>
      <x:c r="P32" s="2" t="str">
        <x:v>Synthetic component rates</x:v>
      </x:c>
    </x:row>
    <x:row r="33" ht="24" customHeight="1">
      <x:c r="A33" s="2" t="str">
        <x:f>'Quantity takeoff'!A33</x:f>
        <x:v>08-04</x:v>
      </x:c>
      <x:c r="B33" s="2" t="str">
        <x:f>'Quantity takeoff'!B33</x:f>
        <x:v>Rough carpentry and framing</x:v>
      </x:c>
      <x:c r="C33" s="2" t="str">
        <x:f>'Quantity takeoff'!C33</x:f>
        <x:v>Blocking and backing</x:v>
      </x:c>
      <x:c r="D33" s="10" t="n">
        <x:f>IF(ISNUMBER('Quantity takeoff'!D33),'Quantity takeoff'!D33,"MISSING")</x:f>
        <x:v>180</x:v>
      </x:c>
      <x:c r="E33" s="2" t="str">
        <x:f>'Quantity takeoff'!E33</x:f>
        <x:v>LF</x:v>
      </x:c>
      <x:c r="F33" s="13" t="n">
        <x:v>0.1</x:v>
      </x:c>
      <x:c r="G33" s="11" t="n">
        <x:v>1.5</x:v>
      </x:c>
      <x:c r="H33" s="11" t="n">
        <x:v>1</x:v>
      </x:c>
      <x:c r="I33" s="11" t="n">
        <x:v>0</x:v>
      </x:c>
      <x:c r="J33" s="11" t="n">
        <x:v>0</x:v>
      </x:c>
      <x:c r="K33" s="10" t="n">
        <x:f>IF(COUNT(D33,F33,G33)&lt;3,"MISSING",ROUND(D33*(1+F33)*G33,2))</x:f>
        <x:v>297</x:v>
      </x:c>
      <x:c r="L33" s="10" t="n">
        <x:f>IF(COUNT(D33,H33)&lt;2,"MISSING",ROUND(D33*H33,2))</x:f>
        <x:v>180</x:v>
      </x:c>
      <x:c r="M33" s="10" t="n">
        <x:f>IF(COUNT(D33,I33)&lt;2,"MISSING",ROUND(D33*I33,2))</x:f>
        <x:v>0</x:v>
      </x:c>
      <x:c r="N33" s="10" t="n">
        <x:f>IF(COUNT(D33,J33)&lt;2,"MISSING",ROUND(D33*J33,2))</x:f>
        <x:v>0</x:v>
      </x:c>
      <x:c r="O33" s="10" t="n">
        <x:f>IF(COUNT(K33:N33)&lt;4,"MISSING",SUM(K33:N33))</x:f>
        <x:v>477</x:v>
      </x:c>
      <x:c r="P33" s="2" t="str">
        <x:v>Synthetic component rates</x:v>
      </x:c>
    </x:row>
    <x:row r="34" ht="24" customHeight="1">
      <x:c r="A34" s="2" t="str">
        <x:f>'Quantity takeoff'!A34</x:f>
        <x:v>09-01</x:v>
      </x:c>
      <x:c r="B34" s="2" t="str">
        <x:f>'Quantity takeoff'!B34</x:f>
        <x:v>Roofing</x:v>
      </x:c>
      <x:c r="C34" s="2" t="str">
        <x:f>'Quantity takeoff'!C34</x:f>
        <x:v>Roof membrane or shingle system</x:v>
      </x:c>
      <x:c r="D34" s="10" t="n">
        <x:f>IF(ISNUMBER('Quantity takeoff'!D34),'Quantity takeoff'!D34,"MISSING")</x:f>
        <x:v>2200</x:v>
      </x:c>
      <x:c r="E34" s="2" t="str">
        <x:f>'Quantity takeoff'!E34</x:f>
        <x:v>SF</x:v>
      </x:c>
      <x:c r="F34" s="13" t="n">
        <x:v>0.1</x:v>
      </x:c>
      <x:c r="G34" s="11" t="n">
        <x:v>2</x:v>
      </x:c>
      <x:c r="H34" s="11" t="n">
        <x:v>1</x:v>
      </x:c>
      <x:c r="I34" s="11" t="n">
        <x:v>0.1</x:v>
      </x:c>
      <x:c r="J34" s="11" t="n">
        <x:v>0</x:v>
      </x:c>
      <x:c r="K34" s="10" t="n">
        <x:f>IF(COUNT(D34,F34,G34)&lt;3,"MISSING",ROUND(D34*(1+F34)*G34,2))</x:f>
        <x:v>4840</x:v>
      </x:c>
      <x:c r="L34" s="10" t="n">
        <x:f>IF(COUNT(D34,H34)&lt;2,"MISSING",ROUND(D34*H34,2))</x:f>
        <x:v>2200</x:v>
      </x:c>
      <x:c r="M34" s="10" t="n">
        <x:f>IF(COUNT(D34,I34)&lt;2,"MISSING",ROUND(D34*I34,2))</x:f>
        <x:v>220</x:v>
      </x:c>
      <x:c r="N34" s="10" t="n">
        <x:f>IF(COUNT(D34,J34)&lt;2,"MISSING",ROUND(D34*J34,2))</x:f>
        <x:v>0</x:v>
      </x:c>
      <x:c r="O34" s="10" t="n">
        <x:f>IF(COUNT(K34:N34)&lt;4,"MISSING",SUM(K34:N34))</x:f>
        <x:v>7260</x:v>
      </x:c>
      <x:c r="P34" s="2" t="str">
        <x:v>Synthetic component rates</x:v>
      </x:c>
    </x:row>
    <x:row r="35" ht="24" customHeight="1">
      <x:c r="A35" s="2" t="str">
        <x:f>'Quantity takeoff'!A35</x:f>
        <x:v>09-02</x:v>
      </x:c>
      <x:c r="B35" s="2" t="str">
        <x:f>'Quantity takeoff'!B35</x:f>
        <x:v>Roofing</x:v>
      </x:c>
      <x:c r="C35" s="2" t="str">
        <x:f>'Quantity takeoff'!C35</x:f>
        <x:v>Roof edge and flashing</x:v>
      </x:c>
      <x:c r="D35" s="10" t="n">
        <x:f>IF(ISNUMBER('Quantity takeoff'!D35),'Quantity takeoff'!D35,"MISSING")</x:f>
        <x:v>200</x:v>
      </x:c>
      <x:c r="E35" s="2" t="str">
        <x:f>'Quantity takeoff'!E35</x:f>
        <x:v>LF</x:v>
      </x:c>
      <x:c r="F35" s="13" t="n">
        <x:v>0.05</x:v>
      </x:c>
      <x:c r="G35" s="11" t="n">
        <x:v>3</x:v>
      </x:c>
      <x:c r="H35" s="11" t="n">
        <x:v>2</x:v>
      </x:c>
      <x:c r="I35" s="11" t="n">
        <x:v>0</x:v>
      </x:c>
      <x:c r="J35" s="11" t="n">
        <x:v>0</x:v>
      </x:c>
      <x:c r="K35" s="10" t="n">
        <x:f>IF(COUNT(D35,F35,G35)&lt;3,"MISSING",ROUND(D35*(1+F35)*G35,2))</x:f>
        <x:v>630</x:v>
      </x:c>
      <x:c r="L35" s="10" t="n">
        <x:f>IF(COUNT(D35,H35)&lt;2,"MISSING",ROUND(D35*H35,2))</x:f>
        <x:v>400</x:v>
      </x:c>
      <x:c r="M35" s="10" t="n">
        <x:f>IF(COUNT(D35,I35)&lt;2,"MISSING",ROUND(D35*I35,2))</x:f>
        <x:v>0</x:v>
      </x:c>
      <x:c r="N35" s="10" t="n">
        <x:f>IF(COUNT(D35,J35)&lt;2,"MISSING",ROUND(D35*J35,2))</x:f>
        <x:v>0</x:v>
      </x:c>
      <x:c r="O35" s="10" t="n">
        <x:f>IF(COUNT(K35:N35)&lt;4,"MISSING",SUM(K35:N35))</x:f>
        <x:v>1030</x:v>
      </x:c>
      <x:c r="P35" s="2" t="str">
        <x:v>Synthetic component rates</x:v>
      </x:c>
    </x:row>
    <x:row r="36" ht="24" customHeight="1">
      <x:c r="A36" s="2" t="str">
        <x:f>'Quantity takeoff'!A36</x:f>
        <x:v>09-03</x:v>
      </x:c>
      <x:c r="B36" s="2" t="str">
        <x:f>'Quantity takeoff'!B36</x:f>
        <x:v>Roofing</x:v>
      </x:c>
      <x:c r="C36" s="2" t="str">
        <x:f>'Quantity takeoff'!C36</x:f>
        <x:v>Gutters and downspouts</x:v>
      </x:c>
      <x:c r="D36" s="10" t="n">
        <x:f>IF(ISNUMBER('Quantity takeoff'!D36),'Quantity takeoff'!D36,"MISSING")</x:f>
        <x:v>160</x:v>
      </x:c>
      <x:c r="E36" s="2" t="str">
        <x:f>'Quantity takeoff'!E36</x:f>
        <x:v>LF</x:v>
      </x:c>
      <x:c r="F36" s="13" t="n">
        <x:v>0.05</x:v>
      </x:c>
      <x:c r="G36" s="11" t="n">
        <x:v>3</x:v>
      </x:c>
      <x:c r="H36" s="11" t="n">
        <x:v>2</x:v>
      </x:c>
      <x:c r="I36" s="11" t="n">
        <x:v>0</x:v>
      </x:c>
      <x:c r="J36" s="11" t="n">
        <x:v>0</x:v>
      </x:c>
      <x:c r="K36" s="10" t="n">
        <x:f>IF(COUNT(D36,F36,G36)&lt;3,"MISSING",ROUND(D36*(1+F36)*G36,2))</x:f>
        <x:v>504</x:v>
      </x:c>
      <x:c r="L36" s="10" t="n">
        <x:f>IF(COUNT(D36,H36)&lt;2,"MISSING",ROUND(D36*H36,2))</x:f>
        <x:v>320</x:v>
      </x:c>
      <x:c r="M36" s="10" t="n">
        <x:f>IF(COUNT(D36,I36)&lt;2,"MISSING",ROUND(D36*I36,2))</x:f>
        <x:v>0</x:v>
      </x:c>
      <x:c r="N36" s="10" t="n">
        <x:f>IF(COUNT(D36,J36)&lt;2,"MISSING",ROUND(D36*J36,2))</x:f>
        <x:v>0</x:v>
      </x:c>
      <x:c r="O36" s="10" t="n">
        <x:f>IF(COUNT(K36:N36)&lt;4,"MISSING",SUM(K36:N36))</x:f>
        <x:v>824</x:v>
      </x:c>
      <x:c r="P36" s="2" t="str">
        <x:v>Synthetic component rates</x:v>
      </x:c>
    </x:row>
    <x:row r="37" ht="24" customHeight="1">
      <x:c r="A37" s="2" t="str">
        <x:f>'Quantity takeoff'!A37</x:f>
        <x:v>10-01</x:v>
      </x:c>
      <x:c r="B37" s="2" t="str">
        <x:f>'Quantity takeoff'!B37</x:f>
        <x:v>Waterproofing and sealants</x:v>
      </x:c>
      <x:c r="C37" s="2" t="str">
        <x:f>'Quantity takeoff'!C37</x:f>
        <x:v>Below-grade waterproofing</x:v>
      </x:c>
      <x:c r="D37" s="10" t="n">
        <x:f>IF(ISNUMBER('Quantity takeoff'!D37),'Quantity takeoff'!D37,"MISSING")</x:f>
        <x:v>400</x:v>
      </x:c>
      <x:c r="E37" s="2" t="str">
        <x:f>'Quantity takeoff'!E37</x:f>
        <x:v>SF</x:v>
      </x:c>
      <x:c r="F37" s="13" t="n">
        <x:v>0.1</x:v>
      </x:c>
      <x:c r="G37" s="11" t="n">
        <x:v>1.5</x:v>
      </x:c>
      <x:c r="H37" s="11" t="n">
        <x:v>1</x:v>
      </x:c>
      <x:c r="I37" s="11" t="n">
        <x:v>0</x:v>
      </x:c>
      <x:c r="J37" s="11" t="n">
        <x:v>0</x:v>
      </x:c>
      <x:c r="K37" s="10" t="n">
        <x:f>IF(COUNT(D37,F37,G37)&lt;3,"MISSING",ROUND(D37*(1+F37)*G37,2))</x:f>
        <x:v>660</x:v>
      </x:c>
      <x:c r="L37" s="10" t="n">
        <x:f>IF(COUNT(D37,H37)&lt;2,"MISSING",ROUND(D37*H37,2))</x:f>
        <x:v>400</x:v>
      </x:c>
      <x:c r="M37" s="10" t="n">
        <x:f>IF(COUNT(D37,I37)&lt;2,"MISSING",ROUND(D37*I37,2))</x:f>
        <x:v>0</x:v>
      </x:c>
      <x:c r="N37" s="10" t="n">
        <x:f>IF(COUNT(D37,J37)&lt;2,"MISSING",ROUND(D37*J37,2))</x:f>
        <x:v>0</x:v>
      </x:c>
      <x:c r="O37" s="10" t="n">
        <x:f>IF(COUNT(K37:N37)&lt;4,"MISSING",SUM(K37:N37))</x:f>
        <x:v>1060</x:v>
      </x:c>
      <x:c r="P37" s="2" t="str">
        <x:v>Synthetic component rates</x:v>
      </x:c>
    </x:row>
    <x:row r="38" ht="24" customHeight="1">
      <x:c r="A38" s="2" t="str">
        <x:f>'Quantity takeoff'!A38</x:f>
        <x:v>10-02</x:v>
      </x:c>
      <x:c r="B38" s="2" t="str">
        <x:f>'Quantity takeoff'!B38</x:f>
        <x:v>Waterproofing and sealants</x:v>
      </x:c>
      <x:c r="C38" s="2" t="str">
        <x:f>'Quantity takeoff'!C38</x:f>
        <x:v>Wet-area membrane</x:v>
      </x:c>
      <x:c r="D38" s="10" t="n">
        <x:f>IF(ISNUMBER('Quantity takeoff'!D38),'Quantity takeoff'!D38,"MISSING")</x:f>
        <x:v>200</x:v>
      </x:c>
      <x:c r="E38" s="2" t="str">
        <x:f>'Quantity takeoff'!E38</x:f>
        <x:v>SF</x:v>
      </x:c>
      <x:c r="F38" s="13" t="n">
        <x:v>0.1</x:v>
      </x:c>
      <x:c r="G38" s="11" t="n">
        <x:v>1.2</x:v>
      </x:c>
      <x:c r="H38" s="11" t="n">
        <x:v>0.8</x:v>
      </x:c>
      <x:c r="I38" s="11" t="n">
        <x:v>0</x:v>
      </x:c>
      <x:c r="J38" s="11" t="n">
        <x:v>0</x:v>
      </x:c>
      <x:c r="K38" s="10" t="n">
        <x:f>IF(COUNT(D38,F38,G38)&lt;3,"MISSING",ROUND(D38*(1+F38)*G38,2))</x:f>
        <x:v>264</x:v>
      </x:c>
      <x:c r="L38" s="10" t="n">
        <x:f>IF(COUNT(D38,H38)&lt;2,"MISSING",ROUND(D38*H38,2))</x:f>
        <x:v>160</x:v>
      </x:c>
      <x:c r="M38" s="10" t="n">
        <x:f>IF(COUNT(D38,I38)&lt;2,"MISSING",ROUND(D38*I38,2))</x:f>
        <x:v>0</x:v>
      </x:c>
      <x:c r="N38" s="10" t="n">
        <x:f>IF(COUNT(D38,J38)&lt;2,"MISSING",ROUND(D38*J38,2))</x:f>
        <x:v>0</x:v>
      </x:c>
      <x:c r="O38" s="10" t="n">
        <x:f>IF(COUNT(K38:N38)&lt;4,"MISSING",SUM(K38:N38))</x:f>
        <x:v>424</x:v>
      </x:c>
      <x:c r="P38" s="2" t="str">
        <x:v>Synthetic component rates</x:v>
      </x:c>
    </x:row>
    <x:row r="39" ht="24" customHeight="1">
      <x:c r="A39" s="2" t="str">
        <x:f>'Quantity takeoff'!A39</x:f>
        <x:v>10-03</x:v>
      </x:c>
      <x:c r="B39" s="2" t="str">
        <x:f>'Quantity takeoff'!B39</x:f>
        <x:v>Waterproofing and sealants</x:v>
      </x:c>
      <x:c r="C39" s="2" t="str">
        <x:f>'Quantity takeoff'!C39</x:f>
        <x:v>Exterior joint sealants</x:v>
      </x:c>
      <x:c r="D39" s="10" t="n">
        <x:f>IF(ISNUMBER('Quantity takeoff'!D39),'Quantity takeoff'!D39,"MISSING")</x:f>
        <x:v>450</x:v>
      </x:c>
      <x:c r="E39" s="2" t="str">
        <x:f>'Quantity takeoff'!E39</x:f>
        <x:v>LF</x:v>
      </x:c>
      <x:c r="F39" s="13" t="n">
        <x:v>0.1</x:v>
      </x:c>
      <x:c r="G39" s="11" t="n">
        <x:v>0.6</x:v>
      </x:c>
      <x:c r="H39" s="11" t="n">
        <x:v>0.8</x:v>
      </x:c>
      <x:c r="I39" s="11" t="n">
        <x:v>0</x:v>
      </x:c>
      <x:c r="J39" s="11" t="n">
        <x:v>0</x:v>
      </x:c>
      <x:c r="K39" s="10" t="n">
        <x:f>IF(COUNT(D39,F39,G39)&lt;3,"MISSING",ROUND(D39*(1+F39)*G39,2))</x:f>
        <x:v>297</x:v>
      </x:c>
      <x:c r="L39" s="10" t="n">
        <x:f>IF(COUNT(D39,H39)&lt;2,"MISSING",ROUND(D39*H39,2))</x:f>
        <x:v>360</x:v>
      </x:c>
      <x:c r="M39" s="10" t="n">
        <x:f>IF(COUNT(D39,I39)&lt;2,"MISSING",ROUND(D39*I39,2))</x:f>
        <x:v>0</x:v>
      </x:c>
      <x:c r="N39" s="10" t="n">
        <x:f>IF(COUNT(D39,J39)&lt;2,"MISSING",ROUND(D39*J39,2))</x:f>
        <x:v>0</x:v>
      </x:c>
      <x:c r="O39" s="10" t="n">
        <x:f>IF(COUNT(K39:N39)&lt;4,"MISSING",SUM(K39:N39))</x:f>
        <x:v>657</x:v>
      </x:c>
      <x:c r="P39" s="2" t="str">
        <x:v>Synthetic component rates</x:v>
      </x:c>
    </x:row>
    <x:row r="40" ht="24" customHeight="1">
      <x:c r="A40" s="2" t="str">
        <x:f>'Quantity takeoff'!A40</x:f>
        <x:v>11-01</x:v>
      </x:c>
      <x:c r="B40" s="2" t="str">
        <x:f>'Quantity takeoff'!B40</x:f>
        <x:v>Insulation and air barriers</x:v>
      </x:c>
      <x:c r="C40" s="2" t="str">
        <x:f>'Quantity takeoff'!C40</x:f>
        <x:v>Wall insulation</x:v>
      </x:c>
      <x:c r="D40" s="10" t="n">
        <x:f>IF(ISNUMBER('Quantity takeoff'!D40),'Quantity takeoff'!D40,"MISSING")</x:f>
        <x:v>2100</x:v>
      </x:c>
      <x:c r="E40" s="2" t="str">
        <x:f>'Quantity takeoff'!E40</x:f>
        <x:v>SF</x:v>
      </x:c>
      <x:c r="F40" s="13" t="n">
        <x:v>0.05</x:v>
      </x:c>
      <x:c r="G40" s="11" t="n">
        <x:v>0.8</x:v>
      </x:c>
      <x:c r="H40" s="11" t="n">
        <x:v>0.6</x:v>
      </x:c>
      <x:c r="I40" s="11" t="n">
        <x:v>0</x:v>
      </x:c>
      <x:c r="J40" s="11" t="n">
        <x:v>0</x:v>
      </x:c>
      <x:c r="K40" s="10" t="n">
        <x:f>IF(COUNT(D40,F40,G40)&lt;3,"MISSING",ROUND(D40*(1+F40)*G40,2))</x:f>
        <x:v>1764</x:v>
      </x:c>
      <x:c r="L40" s="10" t="n">
        <x:f>IF(COUNT(D40,H40)&lt;2,"MISSING",ROUND(D40*H40,2))</x:f>
        <x:v>1260</x:v>
      </x:c>
      <x:c r="M40" s="10" t="n">
        <x:f>IF(COUNT(D40,I40)&lt;2,"MISSING",ROUND(D40*I40,2))</x:f>
        <x:v>0</x:v>
      </x:c>
      <x:c r="N40" s="10" t="n">
        <x:f>IF(COUNT(D40,J40)&lt;2,"MISSING",ROUND(D40*J40,2))</x:f>
        <x:v>0</x:v>
      </x:c>
      <x:c r="O40" s="10" t="n">
        <x:f>IF(COUNT(K40:N40)&lt;4,"MISSING",SUM(K40:N40))</x:f>
        <x:v>3024</x:v>
      </x:c>
      <x:c r="P40" s="2" t="str">
        <x:v>Synthetic component rates</x:v>
      </x:c>
    </x:row>
    <x:row r="41" ht="24" customHeight="1">
      <x:c r="A41" s="2" t="str">
        <x:f>'Quantity takeoff'!A41</x:f>
        <x:v>11-02</x:v>
      </x:c>
      <x:c r="B41" s="2" t="str">
        <x:f>'Quantity takeoff'!B41</x:f>
        <x:v>Insulation and air barriers</x:v>
      </x:c>
      <x:c r="C41" s="2" t="str">
        <x:f>'Quantity takeoff'!C41</x:f>
        <x:v>Roof insulation</x:v>
      </x:c>
      <x:c r="D41" s="10" t="n">
        <x:f>IF(ISNUMBER('Quantity takeoff'!D41),'Quantity takeoff'!D41,"MISSING")</x:f>
        <x:v>2000</x:v>
      </x:c>
      <x:c r="E41" s="2" t="str">
        <x:f>'Quantity takeoff'!E41</x:f>
        <x:v>SF</x:v>
      </x:c>
      <x:c r="F41" s="13" t="n">
        <x:v>0.05</x:v>
      </x:c>
      <x:c r="G41" s="11" t="n">
        <x:v>1.2</x:v>
      </x:c>
      <x:c r="H41" s="11" t="n">
        <x:v>0.7</x:v>
      </x:c>
      <x:c r="I41" s="11" t="n">
        <x:v>0</x:v>
      </x:c>
      <x:c r="J41" s="11" t="n">
        <x:v>0</x:v>
      </x:c>
      <x:c r="K41" s="10" t="n">
        <x:f>IF(COUNT(D41,F41,G41)&lt;3,"MISSING",ROUND(D41*(1+F41)*G41,2))</x:f>
        <x:v>2520</x:v>
      </x:c>
      <x:c r="L41" s="10" t="n">
        <x:f>IF(COUNT(D41,H41)&lt;2,"MISSING",ROUND(D41*H41,2))</x:f>
        <x:v>1400</x:v>
      </x:c>
      <x:c r="M41" s="10" t="n">
        <x:f>IF(COUNT(D41,I41)&lt;2,"MISSING",ROUND(D41*I41,2))</x:f>
        <x:v>0</x:v>
      </x:c>
      <x:c r="N41" s="10" t="n">
        <x:f>IF(COUNT(D41,J41)&lt;2,"MISSING",ROUND(D41*J41,2))</x:f>
        <x:v>0</x:v>
      </x:c>
      <x:c r="O41" s="10" t="n">
        <x:f>IF(COUNT(K41:N41)&lt;4,"MISSING",SUM(K41:N41))</x:f>
        <x:v>3920</x:v>
      </x:c>
      <x:c r="P41" s="2" t="str">
        <x:v>Synthetic component rates</x:v>
      </x:c>
    </x:row>
    <x:row r="42" ht="24" customHeight="1">
      <x:c r="A42" s="2" t="str">
        <x:f>'Quantity takeoff'!A42</x:f>
        <x:v>11-03</x:v>
      </x:c>
      <x:c r="B42" s="2" t="str">
        <x:f>'Quantity takeoff'!B42</x:f>
        <x:v>Insulation and air barriers</x:v>
      </x:c>
      <x:c r="C42" s="2" t="str">
        <x:f>'Quantity takeoff'!C42</x:f>
        <x:v>Air and weather barrier</x:v>
      </x:c>
      <x:c r="D42" s="10" t="n">
        <x:f>IF(ISNUMBER('Quantity takeoff'!D42),'Quantity takeoff'!D42,"MISSING")</x:f>
        <x:v>2400</x:v>
      </x:c>
      <x:c r="E42" s="2" t="str">
        <x:f>'Quantity takeoff'!E42</x:f>
        <x:v>SF</x:v>
      </x:c>
      <x:c r="F42" s="13" t="n">
        <x:v>0.1</x:v>
      </x:c>
      <x:c r="G42" s="11" t="n">
        <x:v>0.7</x:v>
      </x:c>
      <x:c r="H42" s="11" t="n">
        <x:v>0.5</x:v>
      </x:c>
      <x:c r="I42" s="11" t="n">
        <x:v>0</x:v>
      </x:c>
      <x:c r="J42" s="11" t="n">
        <x:v>0</x:v>
      </x:c>
      <x:c r="K42" s="10" t="n">
        <x:f>IF(COUNT(D42,F42,G42)&lt;3,"MISSING",ROUND(D42*(1+F42)*G42,2))</x:f>
        <x:v>1848</x:v>
      </x:c>
      <x:c r="L42" s="10" t="n">
        <x:f>IF(COUNT(D42,H42)&lt;2,"MISSING",ROUND(D42*H42,2))</x:f>
        <x:v>1200</x:v>
      </x:c>
      <x:c r="M42" s="10" t="n">
        <x:f>IF(COUNT(D42,I42)&lt;2,"MISSING",ROUND(D42*I42,2))</x:f>
        <x:v>0</x:v>
      </x:c>
      <x:c r="N42" s="10" t="n">
        <x:f>IF(COUNT(D42,J42)&lt;2,"MISSING",ROUND(D42*J42,2))</x:f>
        <x:v>0</x:v>
      </x:c>
      <x:c r="O42" s="10" t="n">
        <x:f>IF(COUNT(K42:N42)&lt;4,"MISSING",SUM(K42:N42))</x:f>
        <x:v>3048</x:v>
      </x:c>
      <x:c r="P42" s="2" t="str">
        <x:v>Synthetic component rates</x:v>
      </x:c>
    </x:row>
    <x:row r="43" ht="24" customHeight="1">
      <x:c r="A43" s="2" t="str">
        <x:f>'Quantity takeoff'!A43</x:f>
        <x:v>12-01</x:v>
      </x:c>
      <x:c r="B43" s="2" t="str">
        <x:f>'Quantity takeoff'!B43</x:f>
        <x:v>Exterior cladding</x:v>
      </x:c>
      <x:c r="C43" s="2" t="str">
        <x:f>'Quantity takeoff'!C43</x:f>
        <x:v>Fiber cement siding</x:v>
      </x:c>
      <x:c r="D43" s="10" t="n">
        <x:f>IF(ISNUMBER('Quantity takeoff'!D43),'Quantity takeoff'!D43,"MISSING")</x:f>
        <x:v>1600</x:v>
      </x:c>
      <x:c r="E43" s="2" t="str">
        <x:f>'Quantity takeoff'!E43</x:f>
        <x:v>SF</x:v>
      </x:c>
      <x:c r="F43" s="13" t="n">
        <x:v>0.08</x:v>
      </x:c>
      <x:c r="G43" s="11" t="n">
        <x:v>2.2</x:v>
      </x:c>
      <x:c r="H43" s="11" t="n">
        <x:v>1.8</x:v>
      </x:c>
      <x:c r="I43" s="11" t="n">
        <x:v>0.1</x:v>
      </x:c>
      <x:c r="J43" s="11" t="n">
        <x:v>0</x:v>
      </x:c>
      <x:c r="K43" s="10" t="n">
        <x:f>IF(COUNT(D43,F43,G43)&lt;3,"MISSING",ROUND(D43*(1+F43)*G43,2))</x:f>
        <x:v>3801.6</x:v>
      </x:c>
      <x:c r="L43" s="10" t="n">
        <x:f>IF(COUNT(D43,H43)&lt;2,"MISSING",ROUND(D43*H43,2))</x:f>
        <x:v>2880</x:v>
      </x:c>
      <x:c r="M43" s="10" t="n">
        <x:f>IF(COUNT(D43,I43)&lt;2,"MISSING",ROUND(D43*I43,2))</x:f>
        <x:v>160</x:v>
      </x:c>
      <x:c r="N43" s="10" t="n">
        <x:f>IF(COUNT(D43,J43)&lt;2,"MISSING",ROUND(D43*J43,2))</x:f>
        <x:v>0</x:v>
      </x:c>
      <x:c r="O43" s="10" t="n">
        <x:f>IF(COUNT(K43:N43)&lt;4,"MISSING",SUM(K43:N43))</x:f>
        <x:v>6841.6</x:v>
      </x:c>
      <x:c r="P43" s="2" t="str">
        <x:v>Synthetic component rates</x:v>
      </x:c>
    </x:row>
    <x:row r="44" ht="24" customHeight="1">
      <x:c r="A44" s="2" t="str">
        <x:f>'Quantity takeoff'!A44</x:f>
        <x:v>12-02</x:v>
      </x:c>
      <x:c r="B44" s="2" t="str">
        <x:f>'Quantity takeoff'!B44</x:f>
        <x:v>Exterior cladding</x:v>
      </x:c>
      <x:c r="C44" s="2" t="str">
        <x:f>'Quantity takeoff'!C44</x:f>
        <x:v>Exterior trim and soffit</x:v>
      </x:c>
      <x:c r="D44" s="10" t="n">
        <x:f>IF(ISNUMBER('Quantity takeoff'!D44),'Quantity takeoff'!D44,"MISSING")</x:f>
        <x:v>380</x:v>
      </x:c>
      <x:c r="E44" s="2" t="str">
        <x:f>'Quantity takeoff'!E44</x:f>
        <x:v>LF</x:v>
      </x:c>
      <x:c r="F44" s="13" t="n">
        <x:v>0.08</x:v>
      </x:c>
      <x:c r="G44" s="11" t="n">
        <x:v>2</x:v>
      </x:c>
      <x:c r="H44" s="11" t="n">
        <x:v>1.3</x:v>
      </x:c>
      <x:c r="I44" s="11" t="n">
        <x:v>0</x:v>
      </x:c>
      <x:c r="J44" s="11" t="n">
        <x:v>0</x:v>
      </x:c>
      <x:c r="K44" s="10" t="n">
        <x:f>IF(COUNT(D44,F44,G44)&lt;3,"MISSING",ROUND(D44*(1+F44)*G44,2))</x:f>
        <x:v>820.8</x:v>
      </x:c>
      <x:c r="L44" s="10" t="n">
        <x:f>IF(COUNT(D44,H44)&lt;2,"MISSING",ROUND(D44*H44,2))</x:f>
        <x:v>494</x:v>
      </x:c>
      <x:c r="M44" s="10" t="n">
        <x:f>IF(COUNT(D44,I44)&lt;2,"MISSING",ROUND(D44*I44,2))</x:f>
        <x:v>0</x:v>
      </x:c>
      <x:c r="N44" s="10" t="n">
        <x:f>IF(COUNT(D44,J44)&lt;2,"MISSING",ROUND(D44*J44,2))</x:f>
        <x:v>0</x:v>
      </x:c>
      <x:c r="O44" s="10" t="n">
        <x:f>IF(COUNT(K44:N44)&lt;4,"MISSING",SUM(K44:N44))</x:f>
        <x:v>1314.8</x:v>
      </x:c>
      <x:c r="P44" s="2" t="str">
        <x:v>Synthetic component rates</x:v>
      </x:c>
    </x:row>
    <x:row r="45" ht="24" customHeight="1">
      <x:c r="A45" s="2" t="str">
        <x:f>'Quantity takeoff'!A45</x:f>
        <x:v>12-03</x:v>
      </x:c>
      <x:c r="B45" s="2" t="str">
        <x:f>'Quantity takeoff'!B45</x:f>
        <x:v>Exterior cladding</x:v>
      </x:c>
      <x:c r="C45" s="2" t="str">
        <x:f>'Quantity takeoff'!C45</x:f>
        <x:v>Rainscreen furring</x:v>
      </x:c>
      <x:c r="D45" s="10" t="n">
        <x:f>IF(ISNUMBER('Quantity takeoff'!D45),'Quantity takeoff'!D45,"MISSING")</x:f>
        <x:v>1800</x:v>
      </x:c>
      <x:c r="E45" s="2" t="str">
        <x:f>'Quantity takeoff'!E45</x:f>
        <x:v>SF</x:v>
      </x:c>
      <x:c r="F45" s="13" t="n">
        <x:v>0.05</x:v>
      </x:c>
      <x:c r="G45" s="11" t="n">
        <x:v>0.6</x:v>
      </x:c>
      <x:c r="H45" s="11" t="n">
        <x:v>0.5</x:v>
      </x:c>
      <x:c r="I45" s="11" t="n">
        <x:v>0</x:v>
      </x:c>
      <x:c r="J45" s="11" t="n">
        <x:v>0</x:v>
      </x:c>
      <x:c r="K45" s="10" t="n">
        <x:f>IF(COUNT(D45,F45,G45)&lt;3,"MISSING",ROUND(D45*(1+F45)*G45,2))</x:f>
        <x:v>1134</x:v>
      </x:c>
      <x:c r="L45" s="10" t="n">
        <x:f>IF(COUNT(D45,H45)&lt;2,"MISSING",ROUND(D45*H45,2))</x:f>
        <x:v>900</x:v>
      </x:c>
      <x:c r="M45" s="10" t="n">
        <x:f>IF(COUNT(D45,I45)&lt;2,"MISSING",ROUND(D45*I45,2))</x:f>
        <x:v>0</x:v>
      </x:c>
      <x:c r="N45" s="10" t="n">
        <x:f>IF(COUNT(D45,J45)&lt;2,"MISSING",ROUND(D45*J45,2))</x:f>
        <x:v>0</x:v>
      </x:c>
      <x:c r="O45" s="10" t="n">
        <x:f>IF(COUNT(K45:N45)&lt;4,"MISSING",SUM(K45:N45))</x:f>
        <x:v>2034</x:v>
      </x:c>
      <x:c r="P45" s="2" t="str">
        <x:v>Synthetic component rates</x:v>
      </x:c>
    </x:row>
    <x:row r="46" ht="24" customHeight="1">
      <x:c r="A46" s="2" t="str">
        <x:f>'Quantity takeoff'!A46</x:f>
        <x:v>13-01</x:v>
      </x:c>
      <x:c r="B46" s="2" t="str">
        <x:f>'Quantity takeoff'!B46</x:f>
        <x:v>Doors and hardware</x:v>
      </x:c>
      <x:c r="C46" s="2" t="str">
        <x:f>'Quantity takeoff'!C46</x:f>
        <x:v>Exterior door and frame sets</x:v>
      </x:c>
      <x:c r="D46" s="10" t="n">
        <x:f>IF(ISNUMBER('Quantity takeoff'!D46),'Quantity takeoff'!D46,"MISSING")</x:f>
        <x:v>3</x:v>
      </x:c>
      <x:c r="E46" s="2" t="str">
        <x:f>'Quantity takeoff'!E46</x:f>
        <x:v>SET</x:v>
      </x:c>
      <x:c r="F46" s="13" t="n">
        <x:v>0</x:v>
      </x:c>
      <x:c r="G46" s="11" t="n">
        <x:v>400</x:v>
      </x:c>
      <x:c r="H46" s="11" t="n">
        <x:v>150</x:v>
      </x:c>
      <x:c r="I46" s="11" t="n">
        <x:v>0</x:v>
      </x:c>
      <x:c r="J46" s="11" t="n">
        <x:v>0</x:v>
      </x:c>
      <x:c r="K46" s="10" t="n">
        <x:f>IF(COUNT(D46,F46,G46)&lt;3,"MISSING",ROUND(D46*(1+F46)*G46,2))</x:f>
        <x:v>1200</x:v>
      </x:c>
      <x:c r="L46" s="10" t="n">
        <x:f>IF(COUNT(D46,H46)&lt;2,"MISSING",ROUND(D46*H46,2))</x:f>
        <x:v>450</x:v>
      </x:c>
      <x:c r="M46" s="10" t="n">
        <x:f>IF(COUNT(D46,I46)&lt;2,"MISSING",ROUND(D46*I46,2))</x:f>
        <x:v>0</x:v>
      </x:c>
      <x:c r="N46" s="10" t="n">
        <x:f>IF(COUNT(D46,J46)&lt;2,"MISSING",ROUND(D46*J46,2))</x:f>
        <x:v>0</x:v>
      </x:c>
      <x:c r="O46" s="10" t="n">
        <x:f>IF(COUNT(K46:N46)&lt;4,"MISSING",SUM(K46:N46))</x:f>
        <x:v>1650</x:v>
      </x:c>
      <x:c r="P46" s="2" t="str">
        <x:v>Synthetic component rates</x:v>
      </x:c>
    </x:row>
    <x:row r="47" ht="24" customHeight="1">
      <x:c r="A47" s="2" t="str">
        <x:f>'Quantity takeoff'!A47</x:f>
        <x:v>13-02</x:v>
      </x:c>
      <x:c r="B47" s="2" t="str">
        <x:f>'Quantity takeoff'!B47</x:f>
        <x:v>Doors and hardware</x:v>
      </x:c>
      <x:c r="C47" s="2" t="str">
        <x:f>'Quantity takeoff'!C47</x:f>
        <x:v>Interior door and frame sets</x:v>
      </x:c>
      <x:c r="D47" s="10" t="n">
        <x:f>IF(ISNUMBER('Quantity takeoff'!D47),'Quantity takeoff'!D47,"MISSING")</x:f>
        <x:v>12</x:v>
      </x:c>
      <x:c r="E47" s="2" t="str">
        <x:f>'Quantity takeoff'!E47</x:f>
        <x:v>SET</x:v>
      </x:c>
      <x:c r="F47" s="13" t="n">
        <x:v>0</x:v>
      </x:c>
      <x:c r="G47" s="11" t="n">
        <x:v>150</x:v>
      </x:c>
      <x:c r="H47" s="11" t="n">
        <x:v>80</x:v>
      </x:c>
      <x:c r="I47" s="11" t="n">
        <x:v>0</x:v>
      </x:c>
      <x:c r="J47" s="11" t="n">
        <x:v>0</x:v>
      </x:c>
      <x:c r="K47" s="10" t="n">
        <x:f>IF(COUNT(D47,F47,G47)&lt;3,"MISSING",ROUND(D47*(1+F47)*G47,2))</x:f>
        <x:v>1800</x:v>
      </x:c>
      <x:c r="L47" s="10" t="n">
        <x:f>IF(COUNT(D47,H47)&lt;2,"MISSING",ROUND(D47*H47,2))</x:f>
        <x:v>960</x:v>
      </x:c>
      <x:c r="M47" s="10" t="n">
        <x:f>IF(COUNT(D47,I47)&lt;2,"MISSING",ROUND(D47*I47,2))</x:f>
        <x:v>0</x:v>
      </x:c>
      <x:c r="N47" s="10" t="n">
        <x:f>IF(COUNT(D47,J47)&lt;2,"MISSING",ROUND(D47*J47,2))</x:f>
        <x:v>0</x:v>
      </x:c>
      <x:c r="O47" s="10" t="n">
        <x:f>IF(COUNT(K47:N47)&lt;4,"MISSING",SUM(K47:N47))</x:f>
        <x:v>2760</x:v>
      </x:c>
      <x:c r="P47" s="2" t="str">
        <x:v>Synthetic component rates</x:v>
      </x:c>
    </x:row>
    <x:row r="48" ht="24" customHeight="1">
      <x:c r="A48" s="2" t="str">
        <x:f>'Quantity takeoff'!A48</x:f>
        <x:v>13-03</x:v>
      </x:c>
      <x:c r="B48" s="2" t="str">
        <x:f>'Quantity takeoff'!B48</x:f>
        <x:v>Doors and hardware</x:v>
      </x:c>
      <x:c r="C48" s="2" t="str">
        <x:f>'Quantity takeoff'!C48</x:f>
        <x:v>Door hardware sets</x:v>
      </x:c>
      <x:c r="D48" s="10" t="n">
        <x:f>IF(ISNUMBER('Quantity takeoff'!D48),'Quantity takeoff'!D48,"MISSING")</x:f>
        <x:v>15</x:v>
      </x:c>
      <x:c r="E48" s="2" t="str">
        <x:f>'Quantity takeoff'!E48</x:f>
        <x:v>SET</x:v>
      </x:c>
      <x:c r="F48" s="13" t="n">
        <x:v>0</x:v>
      </x:c>
      <x:c r="G48" s="11" t="n">
        <x:v>65</x:v>
      </x:c>
      <x:c r="H48" s="11" t="n">
        <x:v>25</x:v>
      </x:c>
      <x:c r="I48" s="11" t="n">
        <x:v>0</x:v>
      </x:c>
      <x:c r="J48" s="11" t="n">
        <x:v>0</x:v>
      </x:c>
      <x:c r="K48" s="10" t="n">
        <x:f>IF(COUNT(D48,F48,G48)&lt;3,"MISSING",ROUND(D48*(1+F48)*G48,2))</x:f>
        <x:v>975</x:v>
      </x:c>
      <x:c r="L48" s="10" t="n">
        <x:f>IF(COUNT(D48,H48)&lt;2,"MISSING",ROUND(D48*H48,2))</x:f>
        <x:v>375</x:v>
      </x:c>
      <x:c r="M48" s="10" t="n">
        <x:f>IF(COUNT(D48,I48)&lt;2,"MISSING",ROUND(D48*I48,2))</x:f>
        <x:v>0</x:v>
      </x:c>
      <x:c r="N48" s="10" t="n">
        <x:f>IF(COUNT(D48,J48)&lt;2,"MISSING",ROUND(D48*J48,2))</x:f>
        <x:v>0</x:v>
      </x:c>
      <x:c r="O48" s="10" t="n">
        <x:f>IF(COUNT(K48:N48)&lt;4,"MISSING",SUM(K48:N48))</x:f>
        <x:v>1350</x:v>
      </x:c>
      <x:c r="P48" s="2" t="str">
        <x:v>Synthetic component rates</x:v>
      </x:c>
    </x:row>
    <x:row r="49" ht="24" customHeight="1">
      <x:c r="A49" s="2" t="str">
        <x:f>'Quantity takeoff'!A49</x:f>
        <x:v>14-01</x:v>
      </x:c>
      <x:c r="B49" s="2" t="str">
        <x:f>'Quantity takeoff'!B49</x:f>
        <x:v>Windows and glazing</x:v>
      </x:c>
      <x:c r="C49" s="2" t="str">
        <x:f>'Quantity takeoff'!C49</x:f>
        <x:v>Window assemblies</x:v>
      </x:c>
      <x:c r="D49" s="10" t="n">
        <x:f>IF(ISNUMBER('Quantity takeoff'!D49),'Quantity takeoff'!D49,"MISSING")</x:f>
        <x:v>12</x:v>
      </x:c>
      <x:c r="E49" s="2" t="str">
        <x:f>'Quantity takeoff'!E49</x:f>
        <x:v>EA</x:v>
      </x:c>
      <x:c r="F49" s="13" t="n">
        <x:v>0</x:v>
      </x:c>
      <x:c r="G49" s="11" t="n">
        <x:v>280</x:v>
      </x:c>
      <x:c r="H49" s="11" t="n">
        <x:v>100</x:v>
      </x:c>
      <x:c r="I49" s="11" t="n">
        <x:v>0</x:v>
      </x:c>
      <x:c r="J49" s="11" t="n">
        <x:v>0</x:v>
      </x:c>
      <x:c r="K49" s="10" t="n">
        <x:f>IF(COUNT(D49,F49,G49)&lt;3,"MISSING",ROUND(D49*(1+F49)*G49,2))</x:f>
        <x:v>3360</x:v>
      </x:c>
      <x:c r="L49" s="10" t="n">
        <x:f>IF(COUNT(D49,H49)&lt;2,"MISSING",ROUND(D49*H49,2))</x:f>
        <x:v>1200</x:v>
      </x:c>
      <x:c r="M49" s="10" t="n">
        <x:f>IF(COUNT(D49,I49)&lt;2,"MISSING",ROUND(D49*I49,2))</x:f>
        <x:v>0</x:v>
      </x:c>
      <x:c r="N49" s="10" t="n">
        <x:f>IF(COUNT(D49,J49)&lt;2,"MISSING",ROUND(D49*J49,2))</x:f>
        <x:v>0</x:v>
      </x:c>
      <x:c r="O49" s="10" t="n">
        <x:f>IF(COUNT(K49:N49)&lt;4,"MISSING",SUM(K49:N49))</x:f>
        <x:v>4560</x:v>
      </x:c>
      <x:c r="P49" s="2" t="str">
        <x:v>Synthetic component rates</x:v>
      </x:c>
    </x:row>
    <x:row r="50" ht="24" customHeight="1">
      <x:c r="A50" s="2" t="str">
        <x:f>'Quantity takeoff'!A50</x:f>
        <x:v>14-02</x:v>
      </x:c>
      <x:c r="B50" s="2" t="str">
        <x:f>'Quantity takeoff'!B50</x:f>
        <x:v>Windows and glazing</x:v>
      </x:c>
      <x:c r="C50" s="2" t="str">
        <x:f>'Quantity takeoff'!C50</x:f>
        <x:v>Storefront glazing</x:v>
      </x:c>
      <x:c r="D50" s="10" t="n">
        <x:f>IF(ISNUMBER('Quantity takeoff'!D50),'Quantity takeoff'!D50,"MISSING")</x:f>
        <x:v>180</x:v>
      </x:c>
      <x:c r="E50" s="2" t="str">
        <x:f>'Quantity takeoff'!E50</x:f>
        <x:v>SF</x:v>
      </x:c>
      <x:c r="F50" s="13" t="n">
        <x:v>0.03</x:v>
      </x:c>
      <x:c r="G50" s="11" t="n">
        <x:v>12</x:v>
      </x:c>
      <x:c r="H50" s="11" t="n">
        <x:v>5</x:v>
      </x:c>
      <x:c r="I50" s="11" t="n">
        <x:v>0</x:v>
      </x:c>
      <x:c r="J50" s="11" t="n">
        <x:v>0</x:v>
      </x:c>
      <x:c r="K50" s="10" t="n">
        <x:f>IF(COUNT(D50,F50,G50)&lt;3,"MISSING",ROUND(D50*(1+F50)*G50,2))</x:f>
        <x:v>2224.8</x:v>
      </x:c>
      <x:c r="L50" s="10" t="n">
        <x:f>IF(COUNT(D50,H50)&lt;2,"MISSING",ROUND(D50*H50,2))</x:f>
        <x:v>900</x:v>
      </x:c>
      <x:c r="M50" s="10" t="n">
        <x:f>IF(COUNT(D50,I50)&lt;2,"MISSING",ROUND(D50*I50,2))</x:f>
        <x:v>0</x:v>
      </x:c>
      <x:c r="N50" s="10" t="n">
        <x:f>IF(COUNT(D50,J50)&lt;2,"MISSING",ROUND(D50*J50,2))</x:f>
        <x:v>0</x:v>
      </x:c>
      <x:c r="O50" s="10" t="n">
        <x:f>IF(COUNT(K50:N50)&lt;4,"MISSING",SUM(K50:N50))</x:f>
        <x:v>3124.8</x:v>
      </x:c>
      <x:c r="P50" s="2" t="str">
        <x:v>Synthetic component rates</x:v>
      </x:c>
    </x:row>
    <x:row r="51" ht="24" customHeight="1">
      <x:c r="A51" s="2" t="str">
        <x:f>'Quantity takeoff'!A51</x:f>
        <x:v>14-03</x:v>
      </x:c>
      <x:c r="B51" s="2" t="str">
        <x:f>'Quantity takeoff'!B51</x:f>
        <x:v>Windows and glazing</x:v>
      </x:c>
      <x:c r="C51" s="2" t="str">
        <x:f>'Quantity takeoff'!C51</x:f>
        <x:v>Skylight assemblies</x:v>
      </x:c>
      <x:c r="D51" s="10" t="n">
        <x:f>IF(ISNUMBER('Quantity takeoff'!D51),'Quantity takeoff'!D51,"MISSING")</x:f>
        <x:v>2</x:v>
      </x:c>
      <x:c r="E51" s="2" t="str">
        <x:f>'Quantity takeoff'!E51</x:f>
        <x:v>EA</x:v>
      </x:c>
      <x:c r="F51" s="13" t="n">
        <x:v>0</x:v>
      </x:c>
      <x:c r="G51" s="11" t="n">
        <x:v>350</x:v>
      </x:c>
      <x:c r="H51" s="11" t="n">
        <x:v>120</x:v>
      </x:c>
      <x:c r="I51" s="11" t="n">
        <x:v>0</x:v>
      </x:c>
      <x:c r="J51" s="11" t="n">
        <x:v>0</x:v>
      </x:c>
      <x:c r="K51" s="10" t="n">
        <x:f>IF(COUNT(D51,F51,G51)&lt;3,"MISSING",ROUND(D51*(1+F51)*G51,2))</x:f>
        <x:v>700</x:v>
      </x:c>
      <x:c r="L51" s="10" t="n">
        <x:f>IF(COUNT(D51,H51)&lt;2,"MISSING",ROUND(D51*H51,2))</x:f>
        <x:v>240</x:v>
      </x:c>
      <x:c r="M51" s="10" t="n">
        <x:f>IF(COUNT(D51,I51)&lt;2,"MISSING",ROUND(D51*I51,2))</x:f>
        <x:v>0</x:v>
      </x:c>
      <x:c r="N51" s="10" t="n">
        <x:f>IF(COUNT(D51,J51)&lt;2,"MISSING",ROUND(D51*J51,2))</x:f>
        <x:v>0</x:v>
      </x:c>
      <x:c r="O51" s="10" t="n">
        <x:f>IF(COUNT(K51:N51)&lt;4,"MISSING",SUM(K51:N51))</x:f>
        <x:v>940</x:v>
      </x:c>
      <x:c r="P51" s="2" t="str">
        <x:v>Synthetic component rates</x:v>
      </x:c>
    </x:row>
    <x:row r="52" ht="24" customHeight="1">
      <x:c r="A52" s="2" t="str">
        <x:f>'Quantity takeoff'!A52</x:f>
        <x:v>15-01</x:v>
      </x:c>
      <x:c r="B52" s="2" t="str">
        <x:f>'Quantity takeoff'!B52</x:f>
        <x:v>Drywall and ceilings</x:v>
      </x:c>
      <x:c r="C52" s="2" t="str">
        <x:f>'Quantity takeoff'!C52</x:f>
        <x:v>Gypsum wall board</x:v>
      </x:c>
      <x:c r="D52" s="10" t="n">
        <x:f>IF(ISNUMBER('Quantity takeoff'!D52),'Quantity takeoff'!D52,"MISSING")</x:f>
        <x:v>5400</x:v>
      </x:c>
      <x:c r="E52" s="2" t="str">
        <x:f>'Quantity takeoff'!E52</x:f>
        <x:v>SF</x:v>
      </x:c>
      <x:c r="F52" s="13" t="n">
        <x:v>0.1</x:v>
      </x:c>
      <x:c r="G52" s="11" t="n">
        <x:v>0.6</x:v>
      </x:c>
      <x:c r="H52" s="11" t="n">
        <x:v>0.5</x:v>
      </x:c>
      <x:c r="I52" s="11" t="n">
        <x:v>0</x:v>
      </x:c>
      <x:c r="J52" s="11" t="n">
        <x:v>0</x:v>
      </x:c>
      <x:c r="K52" s="10" t="n">
        <x:f>IF(COUNT(D52,F52,G52)&lt;3,"MISSING",ROUND(D52*(1+F52)*G52,2))</x:f>
        <x:v>3564</x:v>
      </x:c>
      <x:c r="L52" s="10" t="n">
        <x:f>IF(COUNT(D52,H52)&lt;2,"MISSING",ROUND(D52*H52,2))</x:f>
        <x:v>2700</x:v>
      </x:c>
      <x:c r="M52" s="10" t="n">
        <x:f>IF(COUNT(D52,I52)&lt;2,"MISSING",ROUND(D52*I52,2))</x:f>
        <x:v>0</x:v>
      </x:c>
      <x:c r="N52" s="10" t="n">
        <x:f>IF(COUNT(D52,J52)&lt;2,"MISSING",ROUND(D52*J52,2))</x:f>
        <x:v>0</x:v>
      </x:c>
      <x:c r="O52" s="10" t="n">
        <x:f>IF(COUNT(K52:N52)&lt;4,"MISSING",SUM(K52:N52))</x:f>
        <x:v>6264</x:v>
      </x:c>
      <x:c r="P52" s="2" t="str">
        <x:v>Synthetic component rates</x:v>
      </x:c>
    </x:row>
    <x:row r="53" ht="24" customHeight="1">
      <x:c r="A53" s="2" t="str">
        <x:f>'Quantity takeoff'!A53</x:f>
        <x:v>15-02</x:v>
      </x:c>
      <x:c r="B53" s="2" t="str">
        <x:f>'Quantity takeoff'!B53</x:f>
        <x:v>Drywall and ceilings</x:v>
      </x:c>
      <x:c r="C53" s="2" t="str">
        <x:f>'Quantity takeoff'!C53</x:f>
        <x:v>Tape and finish walls</x:v>
      </x:c>
      <x:c r="D53" s="10" t="n">
        <x:f>IF(ISNUMBER('Quantity takeoff'!D53),'Quantity takeoff'!D53,"MISSING")</x:f>
        <x:v>5400</x:v>
      </x:c>
      <x:c r="E53" s="2" t="str">
        <x:f>'Quantity takeoff'!E53</x:f>
        <x:v>SF</x:v>
      </x:c>
      <x:c r="F53" s="13" t="n">
        <x:v>0.05</x:v>
      </x:c>
      <x:c r="G53" s="11" t="n">
        <x:v>0.15</x:v>
      </x:c>
      <x:c r="H53" s="11" t="n">
        <x:v>0.45</x:v>
      </x:c>
      <x:c r="I53" s="11" t="n">
        <x:v>0</x:v>
      </x:c>
      <x:c r="J53" s="11" t="n">
        <x:v>0</x:v>
      </x:c>
      <x:c r="K53" s="10" t="n">
        <x:f>IF(COUNT(D53,F53,G53)&lt;3,"MISSING",ROUND(D53*(1+F53)*G53,2))</x:f>
        <x:v>850.5</x:v>
      </x:c>
      <x:c r="L53" s="10" t="n">
        <x:f>IF(COUNT(D53,H53)&lt;2,"MISSING",ROUND(D53*H53,2))</x:f>
        <x:v>2430</x:v>
      </x:c>
      <x:c r="M53" s="10" t="n">
        <x:f>IF(COUNT(D53,I53)&lt;2,"MISSING",ROUND(D53*I53,2))</x:f>
        <x:v>0</x:v>
      </x:c>
      <x:c r="N53" s="10" t="n">
        <x:f>IF(COUNT(D53,J53)&lt;2,"MISSING",ROUND(D53*J53,2))</x:f>
        <x:v>0</x:v>
      </x:c>
      <x:c r="O53" s="10" t="n">
        <x:f>IF(COUNT(K53:N53)&lt;4,"MISSING",SUM(K53:N53))</x:f>
        <x:v>3280.5</x:v>
      </x:c>
      <x:c r="P53" s="2" t="str">
        <x:v>Synthetic component rates</x:v>
      </x:c>
    </x:row>
    <x:row r="54" ht="24" customHeight="1">
      <x:c r="A54" s="2" t="str">
        <x:f>'Quantity takeoff'!A54</x:f>
        <x:v>15-03</x:v>
      </x:c>
      <x:c r="B54" s="2" t="str">
        <x:f>'Quantity takeoff'!B54</x:f>
        <x:v>Drywall and ceilings</x:v>
      </x:c>
      <x:c r="C54" s="2" t="str">
        <x:f>'Quantity takeoff'!C54</x:f>
        <x:v>Suspended acoustic ceiling</x:v>
      </x:c>
      <x:c r="D54" s="10" t="n">
        <x:f>IF(ISNUMBER('Quantity takeoff'!D54),'Quantity takeoff'!D54,"MISSING")</x:f>
        <x:v>1600</x:v>
      </x:c>
      <x:c r="E54" s="2" t="str">
        <x:f>'Quantity takeoff'!E54</x:f>
        <x:v>SF</x:v>
      </x:c>
      <x:c r="F54" s="13" t="n">
        <x:v>0.05</x:v>
      </x:c>
      <x:c r="G54" s="11" t="n">
        <x:v>1.5</x:v>
      </x:c>
      <x:c r="H54" s="11" t="n">
        <x:v>1</x:v>
      </x:c>
      <x:c r="I54" s="11" t="n">
        <x:v>0</x:v>
      </x:c>
      <x:c r="J54" s="11" t="n">
        <x:v>0</x:v>
      </x:c>
      <x:c r="K54" s="10" t="n">
        <x:f>IF(COUNT(D54,F54,G54)&lt;3,"MISSING",ROUND(D54*(1+F54)*G54,2))</x:f>
        <x:v>2520</x:v>
      </x:c>
      <x:c r="L54" s="10" t="n">
        <x:f>IF(COUNT(D54,H54)&lt;2,"MISSING",ROUND(D54*H54,2))</x:f>
        <x:v>1600</x:v>
      </x:c>
      <x:c r="M54" s="10" t="n">
        <x:f>IF(COUNT(D54,I54)&lt;2,"MISSING",ROUND(D54*I54,2))</x:f>
        <x:v>0</x:v>
      </x:c>
      <x:c r="N54" s="10" t="n">
        <x:f>IF(COUNT(D54,J54)&lt;2,"MISSING",ROUND(D54*J54,2))</x:f>
        <x:v>0</x:v>
      </x:c>
      <x:c r="O54" s="10" t="n">
        <x:f>IF(COUNT(K54:N54)&lt;4,"MISSING",SUM(K54:N54))</x:f>
        <x:v>4120</x:v>
      </x:c>
      <x:c r="P54" s="2" t="str">
        <x:v>Synthetic component rates</x:v>
      </x:c>
    </x:row>
    <x:row r="55" ht="24" customHeight="1">
      <x:c r="A55" s="2" t="str">
        <x:f>'Quantity takeoff'!A55</x:f>
        <x:v>15-04</x:v>
      </x:c>
      <x:c r="B55" s="2" t="str">
        <x:f>'Quantity takeoff'!B55</x:f>
        <x:v>Drywall and ceilings</x:v>
      </x:c>
      <x:c r="C55" s="2" t="str">
        <x:f>'Quantity takeoff'!C55</x:f>
        <x:v>Gypsum ceiling</x:v>
      </x:c>
      <x:c r="D55" s="10" t="n">
        <x:f>IF(ISNUMBER('Quantity takeoff'!D55),'Quantity takeoff'!D55,"MISSING")</x:f>
        <x:v>400</x:v>
      </x:c>
      <x:c r="E55" s="2" t="str">
        <x:f>'Quantity takeoff'!E55</x:f>
        <x:v>SF</x:v>
      </x:c>
      <x:c r="F55" s="13" t="n">
        <x:v>0.1</x:v>
      </x:c>
      <x:c r="G55" s="11" t="n">
        <x:v>0.7</x:v>
      </x:c>
      <x:c r="H55" s="11" t="n">
        <x:v>0.8</x:v>
      </x:c>
      <x:c r="I55" s="11" t="n">
        <x:v>0</x:v>
      </x:c>
      <x:c r="J55" s="11" t="n">
        <x:v>0</x:v>
      </x:c>
      <x:c r="K55" s="10" t="n">
        <x:f>IF(COUNT(D55,F55,G55)&lt;3,"MISSING",ROUND(D55*(1+F55)*G55,2))</x:f>
        <x:v>308</x:v>
      </x:c>
      <x:c r="L55" s="10" t="n">
        <x:f>IF(COUNT(D55,H55)&lt;2,"MISSING",ROUND(D55*H55,2))</x:f>
        <x:v>320</x:v>
      </x:c>
      <x:c r="M55" s="10" t="n">
        <x:f>IF(COUNT(D55,I55)&lt;2,"MISSING",ROUND(D55*I55,2))</x:f>
        <x:v>0</x:v>
      </x:c>
      <x:c r="N55" s="10" t="n">
        <x:f>IF(COUNT(D55,J55)&lt;2,"MISSING",ROUND(D55*J55,2))</x:f>
        <x:v>0</x:v>
      </x:c>
      <x:c r="O55" s="10" t="n">
        <x:f>IF(COUNT(K55:N55)&lt;4,"MISSING",SUM(K55:N55))</x:f>
        <x:v>628</x:v>
      </x:c>
      <x:c r="P55" s="2" t="str">
        <x:v>Synthetic component rates</x:v>
      </x:c>
    </x:row>
    <x:row r="56" ht="24" customHeight="1">
      <x:c r="A56" s="2" t="str">
        <x:f>'Quantity takeoff'!A56</x:f>
        <x:v>16-01</x:v>
      </x:c>
      <x:c r="B56" s="2" t="str">
        <x:f>'Quantity takeoff'!B56</x:f>
        <x:v>Flooring and tile</x:v>
      </x:c>
      <x:c r="C56" s="2" t="str">
        <x:f>'Quantity takeoff'!C56</x:f>
        <x:v>Resilient flooring</x:v>
      </x:c>
      <x:c r="D56" s="10" t="n">
        <x:f>IF(ISNUMBER('Quantity takeoff'!D56),'Quantity takeoff'!D56,"MISSING")</x:f>
        <x:v>1400</x:v>
      </x:c>
      <x:c r="E56" s="2" t="str">
        <x:f>'Quantity takeoff'!E56</x:f>
        <x:v>SF</x:v>
      </x:c>
      <x:c r="F56" s="13" t="n">
        <x:v>0.08</x:v>
      </x:c>
      <x:c r="G56" s="11" t="n">
        <x:v>1.8</x:v>
      </x:c>
      <x:c r="H56" s="11" t="n">
        <x:v>1</x:v>
      </x:c>
      <x:c r="I56" s="11" t="n">
        <x:v>0</x:v>
      </x:c>
      <x:c r="J56" s="11" t="n">
        <x:v>0</x:v>
      </x:c>
      <x:c r="K56" s="10" t="n">
        <x:f>IF(COUNT(D56,F56,G56)&lt;3,"MISSING",ROUND(D56*(1+F56)*G56,2))</x:f>
        <x:v>2721.6</x:v>
      </x:c>
      <x:c r="L56" s="10" t="n">
        <x:f>IF(COUNT(D56,H56)&lt;2,"MISSING",ROUND(D56*H56,2))</x:f>
        <x:v>1400</x:v>
      </x:c>
      <x:c r="M56" s="10" t="n">
        <x:f>IF(COUNT(D56,I56)&lt;2,"MISSING",ROUND(D56*I56,2))</x:f>
        <x:v>0</x:v>
      </x:c>
      <x:c r="N56" s="10" t="n">
        <x:f>IF(COUNT(D56,J56)&lt;2,"MISSING",ROUND(D56*J56,2))</x:f>
        <x:v>0</x:v>
      </x:c>
      <x:c r="O56" s="10" t="n">
        <x:f>IF(COUNT(K56:N56)&lt;4,"MISSING",SUM(K56:N56))</x:f>
        <x:v>4121.6</x:v>
      </x:c>
      <x:c r="P56" s="2" t="str">
        <x:v>Synthetic component rates</x:v>
      </x:c>
    </x:row>
    <x:row r="57" ht="24" customHeight="1">
      <x:c r="A57" s="2" t="str">
        <x:f>'Quantity takeoff'!A57</x:f>
        <x:v>16-02</x:v>
      </x:c>
      <x:c r="B57" s="2" t="str">
        <x:f>'Quantity takeoff'!B57</x:f>
        <x:v>Flooring and tile</x:v>
      </x:c>
      <x:c r="C57" s="2" t="str">
        <x:f>'Quantity takeoff'!C57</x:f>
        <x:v>Porcelain floor tile</x:v>
      </x:c>
      <x:c r="D57" s="10" t="n">
        <x:f>IF(ISNUMBER('Quantity takeoff'!D57),'Quantity takeoff'!D57,"MISSING")</x:f>
        <x:v>400</x:v>
      </x:c>
      <x:c r="E57" s="2" t="str">
        <x:f>'Quantity takeoff'!E57</x:f>
        <x:v>SF</x:v>
      </x:c>
      <x:c r="F57" s="13" t="n">
        <x:v>0.1</x:v>
      </x:c>
      <x:c r="G57" s="11" t="n">
        <x:v>2.5</x:v>
      </x:c>
      <x:c r="H57" s="11" t="n">
        <x:v>2</x:v>
      </x:c>
      <x:c r="I57" s="11" t="n">
        <x:v>0</x:v>
      </x:c>
      <x:c r="J57" s="11" t="n">
        <x:v>0</x:v>
      </x:c>
      <x:c r="K57" s="10" t="n">
        <x:f>IF(COUNT(D57,F57,G57)&lt;3,"MISSING",ROUND(D57*(1+F57)*G57,2))</x:f>
        <x:v>1100</x:v>
      </x:c>
      <x:c r="L57" s="10" t="n">
        <x:f>IF(COUNT(D57,H57)&lt;2,"MISSING",ROUND(D57*H57,2))</x:f>
        <x:v>800</x:v>
      </x:c>
      <x:c r="M57" s="10" t="n">
        <x:f>IF(COUNT(D57,I57)&lt;2,"MISSING",ROUND(D57*I57,2))</x:f>
        <x:v>0</x:v>
      </x:c>
      <x:c r="N57" s="10" t="n">
        <x:f>IF(COUNT(D57,J57)&lt;2,"MISSING",ROUND(D57*J57,2))</x:f>
        <x:v>0</x:v>
      </x:c>
      <x:c r="O57" s="10" t="n">
        <x:f>IF(COUNT(K57:N57)&lt;4,"MISSING",SUM(K57:N57))</x:f>
        <x:v>1900</x:v>
      </x:c>
      <x:c r="P57" s="2" t="str">
        <x:v>Synthetic component rates</x:v>
      </x:c>
    </x:row>
    <x:row r="58" ht="24" customHeight="1">
      <x:c r="A58" s="2" t="str">
        <x:f>'Quantity takeoff'!A58</x:f>
        <x:v>16-03</x:v>
      </x:c>
      <x:c r="B58" s="2" t="str">
        <x:f>'Quantity takeoff'!B58</x:f>
        <x:v>Flooring and tile</x:v>
      </x:c>
      <x:c r="C58" s="2" t="str">
        <x:f>'Quantity takeoff'!C58</x:f>
        <x:v>Carpet tile</x:v>
      </x:c>
      <x:c r="D58" s="10" t="n">
        <x:f>IF(ISNUMBER('Quantity takeoff'!D58),'Quantity takeoff'!D58,"MISSING")</x:f>
        <x:v>200</x:v>
      </x:c>
      <x:c r="E58" s="2" t="str">
        <x:f>'Quantity takeoff'!E58</x:f>
        <x:v>SF</x:v>
      </x:c>
      <x:c r="F58" s="13" t="n">
        <x:v>0.05</x:v>
      </x:c>
      <x:c r="G58" s="11" t="n">
        <x:v>1.5</x:v>
      </x:c>
      <x:c r="H58" s="11" t="n">
        <x:v>0.8</x:v>
      </x:c>
      <x:c r="I58" s="11" t="n">
        <x:v>0</x:v>
      </x:c>
      <x:c r="J58" s="11" t="n">
        <x:v>0</x:v>
      </x:c>
      <x:c r="K58" s="10" t="n">
        <x:f>IF(COUNT(D58,F58,G58)&lt;3,"MISSING",ROUND(D58*(1+F58)*G58,2))</x:f>
        <x:v>315</x:v>
      </x:c>
      <x:c r="L58" s="10" t="n">
        <x:f>IF(COUNT(D58,H58)&lt;2,"MISSING",ROUND(D58*H58,2))</x:f>
        <x:v>160</x:v>
      </x:c>
      <x:c r="M58" s="10" t="n">
        <x:f>IF(COUNT(D58,I58)&lt;2,"MISSING",ROUND(D58*I58,2))</x:f>
        <x:v>0</x:v>
      </x:c>
      <x:c r="N58" s="10" t="n">
        <x:f>IF(COUNT(D58,J58)&lt;2,"MISSING",ROUND(D58*J58,2))</x:f>
        <x:v>0</x:v>
      </x:c>
      <x:c r="O58" s="10" t="n">
        <x:f>IF(COUNT(K58:N58)&lt;4,"MISSING",SUM(K58:N58))</x:f>
        <x:v>475</x:v>
      </x:c>
      <x:c r="P58" s="2" t="str">
        <x:v>Synthetic component rates</x:v>
      </x:c>
    </x:row>
    <x:row r="59" ht="24" customHeight="1">
      <x:c r="A59" s="2" t="str">
        <x:f>'Quantity takeoff'!A59</x:f>
        <x:v>16-04</x:v>
      </x:c>
      <x:c r="B59" s="2" t="str">
        <x:f>'Quantity takeoff'!B59</x:f>
        <x:v>Flooring and tile</x:v>
      </x:c>
      <x:c r="C59" s="2" t="str">
        <x:f>'Quantity takeoff'!C59</x:f>
        <x:v>Wall tile</x:v>
      </x:c>
      <x:c r="D59" s="10" t="n">
        <x:f>IF(ISNUMBER('Quantity takeoff'!D59),'Quantity takeoff'!D59,"MISSING")</x:f>
        <x:v>320</x:v>
      </x:c>
      <x:c r="E59" s="2" t="str">
        <x:f>'Quantity takeoff'!E59</x:f>
        <x:v>SF</x:v>
      </x:c>
      <x:c r="F59" s="13" t="n">
        <x:v>0.1</x:v>
      </x:c>
      <x:c r="G59" s="11" t="n">
        <x:v>2.2</x:v>
      </x:c>
      <x:c r="H59" s="11" t="n">
        <x:v>2.5</x:v>
      </x:c>
      <x:c r="I59" s="11" t="n">
        <x:v>0</x:v>
      </x:c>
      <x:c r="J59" s="11" t="n">
        <x:v>0</x:v>
      </x:c>
      <x:c r="K59" s="10" t="n">
        <x:f>IF(COUNT(D59,F59,G59)&lt;3,"MISSING",ROUND(D59*(1+F59)*G59,2))</x:f>
        <x:v>774.4</x:v>
      </x:c>
      <x:c r="L59" s="10" t="n">
        <x:f>IF(COUNT(D59,H59)&lt;2,"MISSING",ROUND(D59*H59,2))</x:f>
        <x:v>800</x:v>
      </x:c>
      <x:c r="M59" s="10" t="n">
        <x:f>IF(COUNT(D59,I59)&lt;2,"MISSING",ROUND(D59*I59,2))</x:f>
        <x:v>0</x:v>
      </x:c>
      <x:c r="N59" s="10" t="n">
        <x:f>IF(COUNT(D59,J59)&lt;2,"MISSING",ROUND(D59*J59,2))</x:f>
        <x:v>0</x:v>
      </x:c>
      <x:c r="O59" s="10" t="n">
        <x:f>IF(COUNT(K59:N59)&lt;4,"MISSING",SUM(K59:N59))</x:f>
        <x:v>1574.4</x:v>
      </x:c>
      <x:c r="P59" s="2" t="str">
        <x:v>Synthetic component rates</x:v>
      </x:c>
    </x:row>
    <x:row r="60" ht="24" customHeight="1">
      <x:c r="A60" s="2" t="str">
        <x:f>'Quantity takeoff'!A60</x:f>
        <x:v>17-01</x:v>
      </x:c>
      <x:c r="B60" s="2" t="str">
        <x:f>'Quantity takeoff'!B60</x:f>
        <x:v>Painting and coatings</x:v>
      </x:c>
      <x:c r="C60" s="2" t="str">
        <x:f>'Quantity takeoff'!C60</x:f>
        <x:v>Interior wall painting</x:v>
      </x:c>
      <x:c r="D60" s="10" t="n">
        <x:f>IF(ISNUMBER('Quantity takeoff'!D60),'Quantity takeoff'!D60,"MISSING")</x:f>
        <x:v>5080</x:v>
      </x:c>
      <x:c r="E60" s="2" t="str">
        <x:f>'Quantity takeoff'!E60</x:f>
        <x:v>SF</x:v>
      </x:c>
      <x:c r="F60" s="13" t="n">
        <x:v>0.05</x:v>
      </x:c>
      <x:c r="G60" s="11" t="n">
        <x:v>0.25</x:v>
      </x:c>
      <x:c r="H60" s="11" t="n">
        <x:v>0.65</x:v>
      </x:c>
      <x:c r="I60" s="11" t="n">
        <x:v>0</x:v>
      </x:c>
      <x:c r="J60" s="11" t="n">
        <x:v>0</x:v>
      </x:c>
      <x:c r="K60" s="10" t="n">
        <x:f>IF(COUNT(D60,F60,G60)&lt;3,"MISSING",ROUND(D60*(1+F60)*G60,2))</x:f>
        <x:v>1333.5</x:v>
      </x:c>
      <x:c r="L60" s="10" t="n">
        <x:f>IF(COUNT(D60,H60)&lt;2,"MISSING",ROUND(D60*H60,2))</x:f>
        <x:v>3302</x:v>
      </x:c>
      <x:c r="M60" s="10" t="n">
        <x:f>IF(COUNT(D60,I60)&lt;2,"MISSING",ROUND(D60*I60,2))</x:f>
        <x:v>0</x:v>
      </x:c>
      <x:c r="N60" s="10" t="n">
        <x:f>IF(COUNT(D60,J60)&lt;2,"MISSING",ROUND(D60*J60,2))</x:f>
        <x:v>0</x:v>
      </x:c>
      <x:c r="O60" s="10" t="n">
        <x:f>IF(COUNT(K60:N60)&lt;4,"MISSING",SUM(K60:N60))</x:f>
        <x:v>4635.5</x:v>
      </x:c>
      <x:c r="P60" s="2" t="str">
        <x:v>Synthetic component rates</x:v>
      </x:c>
    </x:row>
    <x:row r="61" ht="24" customHeight="1">
      <x:c r="A61" s="2" t="str">
        <x:f>'Quantity takeoff'!A61</x:f>
        <x:v>17-02</x:v>
      </x:c>
      <x:c r="B61" s="2" t="str">
        <x:f>'Quantity takeoff'!B61</x:f>
        <x:v>Painting and coatings</x:v>
      </x:c>
      <x:c r="C61" s="2" t="str">
        <x:f>'Quantity takeoff'!C61</x:f>
        <x:v>Gypsum ceiling painting</x:v>
      </x:c>
      <x:c r="D61" s="10" t="n">
        <x:f>IF(ISNUMBER('Quantity takeoff'!D61),'Quantity takeoff'!D61,"MISSING")</x:f>
        <x:v>400</x:v>
      </x:c>
      <x:c r="E61" s="2" t="str">
        <x:f>'Quantity takeoff'!E61</x:f>
        <x:v>SF</x:v>
      </x:c>
      <x:c r="F61" s="13" t="n">
        <x:v>0.05</x:v>
      </x:c>
      <x:c r="G61" s="11" t="n">
        <x:v>0.25</x:v>
      </x:c>
      <x:c r="H61" s="11" t="n">
        <x:v>0.65</x:v>
      </x:c>
      <x:c r="I61" s="11" t="n">
        <x:v>0</x:v>
      </x:c>
      <x:c r="J61" s="11" t="n">
        <x:v>0</x:v>
      </x:c>
      <x:c r="K61" s="10" t="n">
        <x:f>IF(COUNT(D61,F61,G61)&lt;3,"MISSING",ROUND(D61*(1+F61)*G61,2))</x:f>
        <x:v>105</x:v>
      </x:c>
      <x:c r="L61" s="10" t="n">
        <x:f>IF(COUNT(D61,H61)&lt;2,"MISSING",ROUND(D61*H61,2))</x:f>
        <x:v>260</x:v>
      </x:c>
      <x:c r="M61" s="10" t="n">
        <x:f>IF(COUNT(D61,I61)&lt;2,"MISSING",ROUND(D61*I61,2))</x:f>
        <x:v>0</x:v>
      </x:c>
      <x:c r="N61" s="10" t="n">
        <x:f>IF(COUNT(D61,J61)&lt;2,"MISSING",ROUND(D61*J61,2))</x:f>
        <x:v>0</x:v>
      </x:c>
      <x:c r="O61" s="10" t="n">
        <x:f>IF(COUNT(K61:N61)&lt;4,"MISSING",SUM(K61:N61))</x:f>
        <x:v>365</x:v>
      </x:c>
      <x:c r="P61" s="2" t="str">
        <x:v>Synthetic component rates</x:v>
      </x:c>
    </x:row>
    <x:row r="62" ht="24" customHeight="1">
      <x:c r="A62" s="2" t="str">
        <x:f>'Quantity takeoff'!A62</x:f>
        <x:v>17-03</x:v>
      </x:c>
      <x:c r="B62" s="2" t="str">
        <x:f>'Quantity takeoff'!B62</x:f>
        <x:v>Painting and coatings</x:v>
      </x:c>
      <x:c r="C62" s="2" t="str">
        <x:f>'Quantity takeoff'!C62</x:f>
        <x:v>Exterior coatings</x:v>
      </x:c>
      <x:c r="D62" s="10" t="n">
        <x:f>IF(ISNUMBER('Quantity takeoff'!D62),'Quantity takeoff'!D62,"MISSING")</x:f>
        <x:v>1600</x:v>
      </x:c>
      <x:c r="E62" s="2" t="str">
        <x:f>'Quantity takeoff'!E62</x:f>
        <x:v>SF</x:v>
      </x:c>
      <x:c r="F62" s="13" t="n">
        <x:v>0.05</x:v>
      </x:c>
      <x:c r="G62" s="11" t="n">
        <x:v>0.35</x:v>
      </x:c>
      <x:c r="H62" s="11" t="n">
        <x:v>0.75</x:v>
      </x:c>
      <x:c r="I62" s="11" t="n">
        <x:v>0</x:v>
      </x:c>
      <x:c r="J62" s="11" t="n">
        <x:v>0</x:v>
      </x:c>
      <x:c r="K62" s="10" t="n">
        <x:f>IF(COUNT(D62,F62,G62)&lt;3,"MISSING",ROUND(D62*(1+F62)*G62,2))</x:f>
        <x:v>588</x:v>
      </x:c>
      <x:c r="L62" s="10" t="n">
        <x:f>IF(COUNT(D62,H62)&lt;2,"MISSING",ROUND(D62*H62,2))</x:f>
        <x:v>1200</x:v>
      </x:c>
      <x:c r="M62" s="10" t="n">
        <x:f>IF(COUNT(D62,I62)&lt;2,"MISSING",ROUND(D62*I62,2))</x:f>
        <x:v>0</x:v>
      </x:c>
      <x:c r="N62" s="10" t="n">
        <x:f>IF(COUNT(D62,J62)&lt;2,"MISSING",ROUND(D62*J62,2))</x:f>
        <x:v>0</x:v>
      </x:c>
      <x:c r="O62" s="10" t="n">
        <x:f>IF(COUNT(K62:N62)&lt;4,"MISSING",SUM(K62:N62))</x:f>
        <x:v>1788</x:v>
      </x:c>
      <x:c r="P62" s="2" t="str">
        <x:v>Synthetic component rates</x:v>
      </x:c>
    </x:row>
    <x:row r="63" ht="24" customHeight="1">
      <x:c r="A63" s="2" t="str">
        <x:f>'Quantity takeoff'!A63</x:f>
        <x:v>18-01</x:v>
      </x:c>
      <x:c r="B63" s="2" t="str">
        <x:f>'Quantity takeoff'!B63</x:f>
        <x:v>Millwork and countertops</x:v>
      </x:c>
      <x:c r="C63" s="2" t="str">
        <x:f>'Quantity takeoff'!C63</x:f>
        <x:v>Base and wall cabinets</x:v>
      </x:c>
      <x:c r="D63" s="10" t="n">
        <x:f>IF(ISNUMBER('Quantity takeoff'!D63),'Quantity takeoff'!D63,"MISSING")</x:f>
        <x:v>50</x:v>
      </x:c>
      <x:c r="E63" s="2" t="str">
        <x:f>'Quantity takeoff'!E63</x:f>
        <x:v>LF</x:v>
      </x:c>
      <x:c r="F63" s="13" t="n">
        <x:v>0</x:v>
      </x:c>
      <x:c r="G63" s="11" t="n">
        <x:v>60</x:v>
      </x:c>
      <x:c r="H63" s="11" t="n">
        <x:v>20</x:v>
      </x:c>
      <x:c r="I63" s="11" t="n">
        <x:v>0</x:v>
      </x:c>
      <x:c r="J63" s="11" t="n">
        <x:v>0</x:v>
      </x:c>
      <x:c r="K63" s="10" t="n">
        <x:f>IF(COUNT(D63,F63,G63)&lt;3,"MISSING",ROUND(D63*(1+F63)*G63,2))</x:f>
        <x:v>3000</x:v>
      </x:c>
      <x:c r="L63" s="10" t="n">
        <x:f>IF(COUNT(D63,H63)&lt;2,"MISSING",ROUND(D63*H63,2))</x:f>
        <x:v>1000</x:v>
      </x:c>
      <x:c r="M63" s="10" t="n">
        <x:f>IF(COUNT(D63,I63)&lt;2,"MISSING",ROUND(D63*I63,2))</x:f>
        <x:v>0</x:v>
      </x:c>
      <x:c r="N63" s="10" t="n">
        <x:f>IF(COUNT(D63,J63)&lt;2,"MISSING",ROUND(D63*J63,2))</x:f>
        <x:v>0</x:v>
      </x:c>
      <x:c r="O63" s="10" t="n">
        <x:f>IF(COUNT(K63:N63)&lt;4,"MISSING",SUM(K63:N63))</x:f>
        <x:v>4000</x:v>
      </x:c>
      <x:c r="P63" s="2" t="str">
        <x:v>Synthetic component rates</x:v>
      </x:c>
    </x:row>
    <x:row r="64" ht="24" customHeight="1">
      <x:c r="A64" s="2" t="str">
        <x:f>'Quantity takeoff'!A64</x:f>
        <x:v>18-02</x:v>
      </x:c>
      <x:c r="B64" s="2" t="str">
        <x:f>'Quantity takeoff'!B64</x:f>
        <x:v>Millwork and countertops</x:v>
      </x:c>
      <x:c r="C64" s="2" t="str">
        <x:f>'Quantity takeoff'!C64</x:f>
        <x:v>Solid surface countertops</x:v>
      </x:c>
      <x:c r="D64" s="10" t="n">
        <x:f>IF(ISNUMBER('Quantity takeoff'!D64),'Quantity takeoff'!D64,"MISSING")</x:f>
        <x:v>90</x:v>
      </x:c>
      <x:c r="E64" s="2" t="str">
        <x:f>'Quantity takeoff'!E64</x:f>
        <x:v>SF</x:v>
      </x:c>
      <x:c r="F64" s="13" t="n">
        <x:v>0.05</x:v>
      </x:c>
      <x:c r="G64" s="11" t="n">
        <x:v>15</x:v>
      </x:c>
      <x:c r="H64" s="11" t="n">
        <x:v>8</x:v>
      </x:c>
      <x:c r="I64" s="11" t="n">
        <x:v>0</x:v>
      </x:c>
      <x:c r="J64" s="11" t="n">
        <x:v>0</x:v>
      </x:c>
      <x:c r="K64" s="10" t="n">
        <x:f>IF(COUNT(D64,F64,G64)&lt;3,"MISSING",ROUND(D64*(1+F64)*G64,2))</x:f>
        <x:v>1417.5</x:v>
      </x:c>
      <x:c r="L64" s="10" t="n">
        <x:f>IF(COUNT(D64,H64)&lt;2,"MISSING",ROUND(D64*H64,2))</x:f>
        <x:v>720</x:v>
      </x:c>
      <x:c r="M64" s="10" t="n">
        <x:f>IF(COUNT(D64,I64)&lt;2,"MISSING",ROUND(D64*I64,2))</x:f>
        <x:v>0</x:v>
      </x:c>
      <x:c r="N64" s="10" t="n">
        <x:f>IF(COUNT(D64,J64)&lt;2,"MISSING",ROUND(D64*J64,2))</x:f>
        <x:v>0</x:v>
      </x:c>
      <x:c r="O64" s="10" t="n">
        <x:f>IF(COUNT(K64:N64)&lt;4,"MISSING",SUM(K64:N64))</x:f>
        <x:v>2137.5</x:v>
      </x:c>
      <x:c r="P64" s="2" t="str">
        <x:v>Synthetic component rates</x:v>
      </x:c>
    </x:row>
    <x:row r="65" ht="24" customHeight="1">
      <x:c r="A65" s="2" t="str">
        <x:f>'Quantity takeoff'!A65</x:f>
        <x:v>18-03</x:v>
      </x:c>
      <x:c r="B65" s="2" t="str">
        <x:f>'Quantity takeoff'!B65</x:f>
        <x:v>Millwork and countertops</x:v>
      </x:c>
      <x:c r="C65" s="2" t="str">
        <x:f>'Quantity takeoff'!C65</x:f>
        <x:v>Interior base and trim</x:v>
      </x:c>
      <x:c r="D65" s="10" t="n">
        <x:f>IF(ISNUMBER('Quantity takeoff'!D65),'Quantity takeoff'!D65,"MISSING")</x:f>
        <x:v>500</x:v>
      </x:c>
      <x:c r="E65" s="2" t="str">
        <x:f>'Quantity takeoff'!E65</x:f>
        <x:v>LF</x:v>
      </x:c>
      <x:c r="F65" s="13" t="n">
        <x:v>0.1</x:v>
      </x:c>
      <x:c r="G65" s="11" t="n">
        <x:v>1</x:v>
      </x:c>
      <x:c r="H65" s="11" t="n">
        <x:v>0.7</x:v>
      </x:c>
      <x:c r="I65" s="11" t="n">
        <x:v>0</x:v>
      </x:c>
      <x:c r="J65" s="11" t="n">
        <x:v>0</x:v>
      </x:c>
      <x:c r="K65" s="10" t="n">
        <x:f>IF(COUNT(D65,F65,G65)&lt;3,"MISSING",ROUND(D65*(1+F65)*G65,2))</x:f>
        <x:v>550</x:v>
      </x:c>
      <x:c r="L65" s="10" t="n">
        <x:f>IF(COUNT(D65,H65)&lt;2,"MISSING",ROUND(D65*H65,2))</x:f>
        <x:v>350</x:v>
      </x:c>
      <x:c r="M65" s="10" t="n">
        <x:f>IF(COUNT(D65,I65)&lt;2,"MISSING",ROUND(D65*I65,2))</x:f>
        <x:v>0</x:v>
      </x:c>
      <x:c r="N65" s="10" t="n">
        <x:f>IF(COUNT(D65,J65)&lt;2,"MISSING",ROUND(D65*J65,2))</x:f>
        <x:v>0</x:v>
      </x:c>
      <x:c r="O65" s="10" t="n">
        <x:f>IF(COUNT(K65:N65)&lt;4,"MISSING",SUM(K65:N65))</x:f>
        <x:v>900</x:v>
      </x:c>
      <x:c r="P65" s="2" t="str">
        <x:v>Synthetic component rates</x:v>
      </x:c>
    </x:row>
    <x:row r="66" ht="24" customHeight="1">
      <x:c r="A66" s="2" t="str">
        <x:f>'Quantity takeoff'!A66</x:f>
        <x:v>19-01</x:v>
      </x:c>
      <x:c r="B66" s="2" t="str">
        <x:f>'Quantity takeoff'!B66</x:f>
        <x:v>Specialties and accessories</x:v>
      </x:c>
      <x:c r="C66" s="2" t="str">
        <x:f>'Quantity takeoff'!C66</x:f>
        <x:v>Toilet accessories</x:v>
      </x:c>
      <x:c r="D66" s="10" t="n">
        <x:f>IF(ISNUMBER('Quantity takeoff'!D66),'Quantity takeoff'!D66,"MISSING")</x:f>
        <x:v>2</x:v>
      </x:c>
      <x:c r="E66" s="2" t="str">
        <x:f>'Quantity takeoff'!E66</x:f>
        <x:v>SET</x:v>
      </x:c>
      <x:c r="F66" s="13" t="n">
        <x:v>0</x:v>
      </x:c>
      <x:c r="G66" s="11" t="n">
        <x:v>100</x:v>
      </x:c>
      <x:c r="H66" s="11" t="n">
        <x:v>45</x:v>
      </x:c>
      <x:c r="I66" s="11" t="n">
        <x:v>0</x:v>
      </x:c>
      <x:c r="J66" s="11" t="n">
        <x:v>0</x:v>
      </x:c>
      <x:c r="K66" s="10" t="n">
        <x:f>IF(COUNT(D66,F66,G66)&lt;3,"MISSING",ROUND(D66*(1+F66)*G66,2))</x:f>
        <x:v>200</x:v>
      </x:c>
      <x:c r="L66" s="10" t="n">
        <x:f>IF(COUNT(D66,H66)&lt;2,"MISSING",ROUND(D66*H66,2))</x:f>
        <x:v>90</x:v>
      </x:c>
      <x:c r="M66" s="10" t="n">
        <x:f>IF(COUNT(D66,I66)&lt;2,"MISSING",ROUND(D66*I66,2))</x:f>
        <x:v>0</x:v>
      </x:c>
      <x:c r="N66" s="10" t="n">
        <x:f>IF(COUNT(D66,J66)&lt;2,"MISSING",ROUND(D66*J66,2))</x:f>
        <x:v>0</x:v>
      </x:c>
      <x:c r="O66" s="10" t="n">
        <x:f>IF(COUNT(K66:N66)&lt;4,"MISSING",SUM(K66:N66))</x:f>
        <x:v>290</x:v>
      </x:c>
      <x:c r="P66" s="2" t="str">
        <x:v>Synthetic component rates</x:v>
      </x:c>
    </x:row>
    <x:row r="67" ht="24" customHeight="1">
      <x:c r="A67" s="2" t="str">
        <x:f>'Quantity takeoff'!A67</x:f>
        <x:v>19-02</x:v>
      </x:c>
      <x:c r="B67" s="2" t="str">
        <x:f>'Quantity takeoff'!B67</x:f>
        <x:v>Specialties and accessories</x:v>
      </x:c>
      <x:c r="C67" s="2" t="str">
        <x:f>'Quantity takeoff'!C67</x:f>
        <x:v>Toilet partitions</x:v>
      </x:c>
      <x:c r="D67" s="10" t="n">
        <x:f>IF(ISNUMBER('Quantity takeoff'!D67),'Quantity takeoff'!D67,"MISSING")</x:f>
        <x:v>2</x:v>
      </x:c>
      <x:c r="E67" s="2" t="str">
        <x:f>'Quantity takeoff'!E67</x:f>
        <x:v>SET</x:v>
      </x:c>
      <x:c r="F67" s="13" t="n">
        <x:v>0</x:v>
      </x:c>
      <x:c r="G67" s="11" t="n">
        <x:v>250</x:v>
      </x:c>
      <x:c r="H67" s="11" t="n">
        <x:v>100</x:v>
      </x:c>
      <x:c r="I67" s="11" t="n">
        <x:v>0</x:v>
      </x:c>
      <x:c r="J67" s="11" t="n">
        <x:v>0</x:v>
      </x:c>
      <x:c r="K67" s="10" t="n">
        <x:f>IF(COUNT(D67,F67,G67)&lt;3,"MISSING",ROUND(D67*(1+F67)*G67,2))</x:f>
        <x:v>500</x:v>
      </x:c>
      <x:c r="L67" s="10" t="n">
        <x:f>IF(COUNT(D67,H67)&lt;2,"MISSING",ROUND(D67*H67,2))</x:f>
        <x:v>200</x:v>
      </x:c>
      <x:c r="M67" s="10" t="n">
        <x:f>IF(COUNT(D67,I67)&lt;2,"MISSING",ROUND(D67*I67,2))</x:f>
        <x:v>0</x:v>
      </x:c>
      <x:c r="N67" s="10" t="n">
        <x:f>IF(COUNT(D67,J67)&lt;2,"MISSING",ROUND(D67*J67,2))</x:f>
        <x:v>0</x:v>
      </x:c>
      <x:c r="O67" s="10" t="n">
        <x:f>IF(COUNT(K67:N67)&lt;4,"MISSING",SUM(K67:N67))</x:f>
        <x:v>700</x:v>
      </x:c>
      <x:c r="P67" s="2" t="str">
        <x:v>Synthetic component rates</x:v>
      </x:c>
    </x:row>
    <x:row r="68" ht="24" customHeight="1">
      <x:c r="A68" s="2" t="str">
        <x:f>'Quantity takeoff'!A68</x:f>
        <x:v>19-03</x:v>
      </x:c>
      <x:c r="B68" s="2" t="str">
        <x:f>'Quantity takeoff'!B68</x:f>
        <x:v>Specialties and accessories</x:v>
      </x:c>
      <x:c r="C68" s="2" t="str">
        <x:f>'Quantity takeoff'!C68</x:f>
        <x:v>Room and accessibility signs</x:v>
      </x:c>
      <x:c r="D68" s="10" t="n">
        <x:f>IF(ISNUMBER('Quantity takeoff'!D68),'Quantity takeoff'!D68,"MISSING")</x:f>
        <x:v>18</x:v>
      </x:c>
      <x:c r="E68" s="2" t="str">
        <x:f>'Quantity takeoff'!E68</x:f>
        <x:v>EA</x:v>
      </x:c>
      <x:c r="F68" s="13" t="n">
        <x:v>0</x:v>
      </x:c>
      <x:c r="G68" s="11" t="n">
        <x:v>15</x:v>
      </x:c>
      <x:c r="H68" s="11" t="n">
        <x:v>8</x:v>
      </x:c>
      <x:c r="I68" s="11" t="n">
        <x:v>0</x:v>
      </x:c>
      <x:c r="J68" s="11" t="n">
        <x:v>0</x:v>
      </x:c>
      <x:c r="K68" s="10" t="n">
        <x:f>IF(COUNT(D68,F68,G68)&lt;3,"MISSING",ROUND(D68*(1+F68)*G68,2))</x:f>
        <x:v>270</x:v>
      </x:c>
      <x:c r="L68" s="10" t="n">
        <x:f>IF(COUNT(D68,H68)&lt;2,"MISSING",ROUND(D68*H68,2))</x:f>
        <x:v>144</x:v>
      </x:c>
      <x:c r="M68" s="10" t="n">
        <x:f>IF(COUNT(D68,I68)&lt;2,"MISSING",ROUND(D68*I68,2))</x:f>
        <x:v>0</x:v>
      </x:c>
      <x:c r="N68" s="10" t="n">
        <x:f>IF(COUNT(D68,J68)&lt;2,"MISSING",ROUND(D68*J68,2))</x:f>
        <x:v>0</x:v>
      </x:c>
      <x:c r="O68" s="10" t="n">
        <x:f>IF(COUNT(K68:N68)&lt;4,"MISSING",SUM(K68:N68))</x:f>
        <x:v>414</x:v>
      </x:c>
      <x:c r="P68" s="2" t="str">
        <x:v>Synthetic component rates</x:v>
      </x:c>
    </x:row>
    <x:row r="69" ht="24" customHeight="1">
      <x:c r="A69" s="2" t="str">
        <x:f>'Quantity takeoff'!A69</x:f>
        <x:v>20-01</x:v>
      </x:c>
      <x:c r="B69" s="2" t="str">
        <x:f>'Quantity takeoff'!B69</x:f>
        <x:v>Equipment and appliances</x:v>
      </x:c>
      <x:c r="C69" s="2" t="str">
        <x:f>'Quantity takeoff'!C69</x:f>
        <x:v>Breakroom refrigerator</x:v>
      </x:c>
      <x:c r="D69" s="10" t="n">
        <x:f>IF(ISNUMBER('Quantity takeoff'!D69),'Quantity takeoff'!D69,"MISSING")</x:f>
        <x:v>1</x:v>
      </x:c>
      <x:c r="E69" s="2" t="str">
        <x:f>'Quantity takeoff'!E69</x:f>
        <x:v>EA</x:v>
      </x:c>
      <x:c r="F69" s="13" t="n">
        <x:v>0</x:v>
      </x:c>
      <x:c r="G69" s="11" t="n">
        <x:v>450</x:v>
      </x:c>
      <x:c r="H69" s="11" t="n">
        <x:v>35</x:v>
      </x:c>
      <x:c r="I69" s="11" t="n">
        <x:v>0</x:v>
      </x:c>
      <x:c r="J69" s="11" t="n">
        <x:v>0</x:v>
      </x:c>
      <x:c r="K69" s="10" t="n">
        <x:f>IF(COUNT(D69,F69,G69)&lt;3,"MISSING",ROUND(D69*(1+F69)*G69,2))</x:f>
        <x:v>450</x:v>
      </x:c>
      <x:c r="L69" s="10" t="n">
        <x:f>IF(COUNT(D69,H69)&lt;2,"MISSING",ROUND(D69*H69,2))</x:f>
        <x:v>35</x:v>
      </x:c>
      <x:c r="M69" s="10" t="n">
        <x:f>IF(COUNT(D69,I69)&lt;2,"MISSING",ROUND(D69*I69,2))</x:f>
        <x:v>0</x:v>
      </x:c>
      <x:c r="N69" s="10" t="n">
        <x:f>IF(COUNT(D69,J69)&lt;2,"MISSING",ROUND(D69*J69,2))</x:f>
        <x:v>0</x:v>
      </x:c>
      <x:c r="O69" s="10" t="n">
        <x:f>IF(COUNT(K69:N69)&lt;4,"MISSING",SUM(K69:N69))</x:f>
        <x:v>485</x:v>
      </x:c>
      <x:c r="P69" s="2" t="str">
        <x:v>Synthetic component rates</x:v>
      </x:c>
    </x:row>
    <x:row r="70" ht="24" customHeight="1">
      <x:c r="A70" s="2" t="str">
        <x:f>'Quantity takeoff'!A70</x:f>
        <x:v>20-02</x:v>
      </x:c>
      <x:c r="B70" s="2" t="str">
        <x:f>'Quantity takeoff'!B70</x:f>
        <x:v>Equipment and appliances</x:v>
      </x:c>
      <x:c r="C70" s="2" t="str">
        <x:f>'Quantity takeoff'!C70</x:f>
        <x:v>Dishwasher</x:v>
      </x:c>
      <x:c r="D70" s="10" t="n">
        <x:f>IF(ISNUMBER('Quantity takeoff'!D70),'Quantity takeoff'!D70,"MISSING")</x:f>
        <x:v>1</x:v>
      </x:c>
      <x:c r="E70" s="2" t="str">
        <x:f>'Quantity takeoff'!E70</x:f>
        <x:v>EA</x:v>
      </x:c>
      <x:c r="F70" s="13" t="n">
        <x:v>0</x:v>
      </x:c>
      <x:c r="G70" s="11" t="n">
        <x:v>300</x:v>
      </x:c>
      <x:c r="H70" s="11" t="n">
        <x:v>40</x:v>
      </x:c>
      <x:c r="I70" s="11" t="n">
        <x:v>0</x:v>
      </x:c>
      <x:c r="J70" s="11" t="n">
        <x:v>0</x:v>
      </x:c>
      <x:c r="K70" s="10" t="n">
        <x:f>IF(COUNT(D70,F70,G70)&lt;3,"MISSING",ROUND(D70*(1+F70)*G70,2))</x:f>
        <x:v>300</x:v>
      </x:c>
      <x:c r="L70" s="10" t="n">
        <x:f>IF(COUNT(D70,H70)&lt;2,"MISSING",ROUND(D70*H70,2))</x:f>
        <x:v>40</x:v>
      </x:c>
      <x:c r="M70" s="10" t="n">
        <x:f>IF(COUNT(D70,I70)&lt;2,"MISSING",ROUND(D70*I70,2))</x:f>
        <x:v>0</x:v>
      </x:c>
      <x:c r="N70" s="10" t="n">
        <x:f>IF(COUNT(D70,J70)&lt;2,"MISSING",ROUND(D70*J70,2))</x:f>
        <x:v>0</x:v>
      </x:c>
      <x:c r="O70" s="10" t="n">
        <x:f>IF(COUNT(K70:N70)&lt;4,"MISSING",SUM(K70:N70))</x:f>
        <x:v>340</x:v>
      </x:c>
      <x:c r="P70" s="2" t="str">
        <x:v>Synthetic component rates</x:v>
      </x:c>
    </x:row>
    <x:row r="71" ht="24" customHeight="1">
      <x:c r="A71" s="2" t="str">
        <x:f>'Quantity takeoff'!A71</x:f>
        <x:v>20-03</x:v>
      </x:c>
      <x:c r="B71" s="2" t="str">
        <x:f>'Quantity takeoff'!B71</x:f>
        <x:v>Equipment and appliances</x:v>
      </x:c>
      <x:c r="C71" s="2" t="str">
        <x:f>'Quantity takeoff'!C71</x:f>
        <x:v>Built-in microwave</x:v>
      </x:c>
      <x:c r="D71" s="10" t="n">
        <x:f>IF(ISNUMBER('Quantity takeoff'!D71),'Quantity takeoff'!D71,"MISSING")</x:f>
        <x:v>1</x:v>
      </x:c>
      <x:c r="E71" s="2" t="str">
        <x:f>'Quantity takeoff'!E71</x:f>
        <x:v>EA</x:v>
      </x:c>
      <x:c r="F71" s="13" t="n">
        <x:v>0</x:v>
      </x:c>
      <x:c r="G71" s="11" t="n">
        <x:v>120</x:v>
      </x:c>
      <x:c r="H71" s="11" t="n">
        <x:v>30</x:v>
      </x:c>
      <x:c r="I71" s="11" t="n">
        <x:v>0</x:v>
      </x:c>
      <x:c r="J71" s="11" t="n">
        <x:v>0</x:v>
      </x:c>
      <x:c r="K71" s="10" t="n">
        <x:f>IF(COUNT(D71,F71,G71)&lt;3,"MISSING",ROUND(D71*(1+F71)*G71,2))</x:f>
        <x:v>120</x:v>
      </x:c>
      <x:c r="L71" s="10" t="n">
        <x:f>IF(COUNT(D71,H71)&lt;2,"MISSING",ROUND(D71*H71,2))</x:f>
        <x:v>30</x:v>
      </x:c>
      <x:c r="M71" s="10" t="n">
        <x:f>IF(COUNT(D71,I71)&lt;2,"MISSING",ROUND(D71*I71,2))</x:f>
        <x:v>0</x:v>
      </x:c>
      <x:c r="N71" s="10" t="n">
        <x:f>IF(COUNT(D71,J71)&lt;2,"MISSING",ROUND(D71*J71,2))</x:f>
        <x:v>0</x:v>
      </x:c>
      <x:c r="O71" s="10" t="n">
        <x:f>IF(COUNT(K71:N71)&lt;4,"MISSING",SUM(K71:N71))</x:f>
        <x:v>150</x:v>
      </x:c>
      <x:c r="P71" s="2" t="str">
        <x:v>Synthetic component rates</x:v>
      </x:c>
    </x:row>
    <x:row r="72" ht="24" customHeight="1">
      <x:c r="A72" s="2" t="str">
        <x:f>'Quantity takeoff'!A72</x:f>
        <x:v>21-01</x:v>
      </x:c>
      <x:c r="B72" s="2" t="str">
        <x:f>'Quantity takeoff'!B72</x:f>
        <x:v>Fire protection</x:v>
      </x:c>
      <x:c r="C72" s="2" t="str">
        <x:f>'Quantity takeoff'!C72</x:f>
        <x:v>Sprinkler heads and branch piping</x:v>
      </x:c>
      <x:c r="D72" s="10" t="n">
        <x:f>IF(ISNUMBER('Quantity takeoff'!D72),'Quantity takeoff'!D72,"MISSING")</x:f>
        <x:v>28</x:v>
      </x:c>
      <x:c r="E72" s="2" t="str">
        <x:f>'Quantity takeoff'!E72</x:f>
        <x:v>EA</x:v>
      </x:c>
      <x:c r="F72" s="13" t="n">
        <x:v>0</x:v>
      </x:c>
      <x:c r="G72" s="11" t="n">
        <x:v>0</x:v>
      </x:c>
      <x:c r="H72" s="11" t="n">
        <x:v>0</x:v>
      </x:c>
      <x:c r="I72" s="11" t="n">
        <x:v>0</x:v>
      </x:c>
      <x:c r="J72" s="11" t="n">
        <x:v>85</x:v>
      </x:c>
      <x:c r="K72" s="10" t="n">
        <x:f>IF(COUNT(D72,F72,G72)&lt;3,"MISSING",ROUND(D72*(1+F72)*G72,2))</x:f>
        <x:v>0</x:v>
      </x:c>
      <x:c r="L72" s="10" t="n">
        <x:f>IF(COUNT(D72,H72)&lt;2,"MISSING",ROUND(D72*H72,2))</x:f>
        <x:v>0</x:v>
      </x:c>
      <x:c r="M72" s="10" t="n">
        <x:f>IF(COUNT(D72,I72)&lt;2,"MISSING",ROUND(D72*I72,2))</x:f>
        <x:v>0</x:v>
      </x:c>
      <x:c r="N72" s="10" t="n">
        <x:f>IF(COUNT(D72,J72)&lt;2,"MISSING",ROUND(D72*J72,2))</x:f>
        <x:v>2380</x:v>
      </x:c>
      <x:c r="O72" s="10" t="n">
        <x:f>IF(COUNT(K72:N72)&lt;4,"MISSING",SUM(K72:N72))</x:f>
        <x:v>2380</x:v>
      </x:c>
      <x:c r="P72" s="2" t="str">
        <x:v>Synthetic subcontract package</x:v>
      </x:c>
    </x:row>
    <x:row r="73" ht="24" customHeight="1">
      <x:c r="A73" s="2" t="str">
        <x:f>'Quantity takeoff'!A73</x:f>
        <x:v>21-02</x:v>
      </x:c>
      <x:c r="B73" s="2" t="str">
        <x:f>'Quantity takeoff'!B73</x:f>
        <x:v>Fire protection</x:v>
      </x:c>
      <x:c r="C73" s="2" t="str">
        <x:f>'Quantity takeoff'!C73</x:f>
        <x:v>Riser and backflow assembly</x:v>
      </x:c>
      <x:c r="D73" s="10" t="n">
        <x:f>IF(ISNUMBER('Quantity takeoff'!D73),'Quantity takeoff'!D73,"MISSING")</x:f>
        <x:v>1</x:v>
      </x:c>
      <x:c r="E73" s="2" t="str">
        <x:f>'Quantity takeoff'!E73</x:f>
        <x:v>SET</x:v>
      </x:c>
      <x:c r="F73" s="13" t="n">
        <x:v>0</x:v>
      </x:c>
      <x:c r="G73" s="11" t="n">
        <x:v>0</x:v>
      </x:c>
      <x:c r="H73" s="11" t="n">
        <x:v>0</x:v>
      </x:c>
      <x:c r="I73" s="11" t="n">
        <x:v>0</x:v>
      </x:c>
      <x:c r="J73" s="11" t="n">
        <x:v>950</x:v>
      </x:c>
      <x:c r="K73" s="10" t="n">
        <x:f>IF(COUNT(D73,F73,G73)&lt;3,"MISSING",ROUND(D73*(1+F73)*G73,2))</x:f>
        <x:v>0</x:v>
      </x:c>
      <x:c r="L73" s="10" t="n">
        <x:f>IF(COUNT(D73,H73)&lt;2,"MISSING",ROUND(D73*H73,2))</x:f>
        <x:v>0</x:v>
      </x:c>
      <x:c r="M73" s="10" t="n">
        <x:f>IF(COUNT(D73,I73)&lt;2,"MISSING",ROUND(D73*I73,2))</x:f>
        <x:v>0</x:v>
      </x:c>
      <x:c r="N73" s="10" t="n">
        <x:f>IF(COUNT(D73,J73)&lt;2,"MISSING",ROUND(D73*J73,2))</x:f>
        <x:v>950</x:v>
      </x:c>
      <x:c r="O73" s="10" t="n">
        <x:f>IF(COUNT(K73:N73)&lt;4,"MISSING",SUM(K73:N73))</x:f>
        <x:v>950</x:v>
      </x:c>
      <x:c r="P73" s="2" t="str">
        <x:v>Synthetic subcontract package</x:v>
      </x:c>
    </x:row>
    <x:row r="74" ht="24" customHeight="1">
      <x:c r="A74" s="2" t="str">
        <x:f>'Quantity takeoff'!A74</x:f>
        <x:v>21-03</x:v>
      </x:c>
      <x:c r="B74" s="2" t="str">
        <x:f>'Quantity takeoff'!B74</x:f>
        <x:v>Fire protection</x:v>
      </x:c>
      <x:c r="C74" s="2" t="str">
        <x:f>'Quantity takeoff'!C74</x:f>
        <x:v>Testing and certification</x:v>
      </x:c>
      <x:c r="D74" s="10" t="n">
        <x:f>IF(ISNUMBER('Quantity takeoff'!D74),'Quantity takeoff'!D74,"MISSING")</x:f>
        <x:v>1</x:v>
      </x:c>
      <x:c r="E74" s="2" t="str">
        <x:f>'Quantity takeoff'!E74</x:f>
        <x:v>LS</x:v>
      </x:c>
      <x:c r="F74" s="13" t="n">
        <x:v>0</x:v>
      </x:c>
      <x:c r="G74" s="11" t="n">
        <x:v>0</x:v>
      </x:c>
      <x:c r="H74" s="11" t="n">
        <x:v>0</x:v>
      </x:c>
      <x:c r="I74" s="11" t="n">
        <x:v>0</x:v>
      </x:c>
      <x:c r="J74" s="11" t="n">
        <x:v>200</x:v>
      </x:c>
      <x:c r="K74" s="10" t="n">
        <x:f>IF(COUNT(D74,F74,G74)&lt;3,"MISSING",ROUND(D74*(1+F74)*G74,2))</x:f>
        <x:v>0</x:v>
      </x:c>
      <x:c r="L74" s="10" t="n">
        <x:f>IF(COUNT(D74,H74)&lt;2,"MISSING",ROUND(D74*H74,2))</x:f>
        <x:v>0</x:v>
      </x:c>
      <x:c r="M74" s="10" t="n">
        <x:f>IF(COUNT(D74,I74)&lt;2,"MISSING",ROUND(D74*I74,2))</x:f>
        <x:v>0</x:v>
      </x:c>
      <x:c r="N74" s="10" t="n">
        <x:f>IF(COUNT(D74,J74)&lt;2,"MISSING",ROUND(D74*J74,2))</x:f>
        <x:v>200</x:v>
      </x:c>
      <x:c r="O74" s="10" t="n">
        <x:f>IF(COUNT(K74:N74)&lt;4,"MISSING",SUM(K74:N74))</x:f>
        <x:v>200</x:v>
      </x:c>
      <x:c r="P74" s="2" t="str">
        <x:v>Synthetic subcontract package</x:v>
      </x:c>
    </x:row>
    <x:row r="75" ht="24" customHeight="1">
      <x:c r="A75" s="2" t="str">
        <x:f>'Quantity takeoff'!A75</x:f>
        <x:v>22-01</x:v>
      </x:c>
      <x:c r="B75" s="2" t="str">
        <x:f>'Quantity takeoff'!B75</x:f>
        <x:v>Plumbing</x:v>
      </x:c>
      <x:c r="C75" s="2" t="str">
        <x:f>'Quantity takeoff'!C75</x:f>
        <x:v>Domestic water distribution</x:v>
      </x:c>
      <x:c r="D75" s="10" t="n">
        <x:f>IF(ISNUMBER('Quantity takeoff'!D75),'Quantity takeoff'!D75,"MISSING")</x:f>
        <x:v>320</x:v>
      </x:c>
      <x:c r="E75" s="2" t="str">
        <x:f>'Quantity takeoff'!E75</x:f>
        <x:v>LF</x:v>
      </x:c>
      <x:c r="F75" s="13" t="n">
        <x:v>0.05</x:v>
      </x:c>
      <x:c r="G75" s="11" t="n">
        <x:v>2.5</x:v>
      </x:c>
      <x:c r="H75" s="11" t="n">
        <x:v>2</x:v>
      </x:c>
      <x:c r="I75" s="11" t="n">
        <x:v>0</x:v>
      </x:c>
      <x:c r="J75" s="11" t="n">
        <x:v>0</x:v>
      </x:c>
      <x:c r="K75" s="10" t="n">
        <x:f>IF(COUNT(D75,F75,G75)&lt;3,"MISSING",ROUND(D75*(1+F75)*G75,2))</x:f>
        <x:v>840</x:v>
      </x:c>
      <x:c r="L75" s="10" t="n">
        <x:f>IF(COUNT(D75,H75)&lt;2,"MISSING",ROUND(D75*H75,2))</x:f>
        <x:v>640</x:v>
      </x:c>
      <x:c r="M75" s="10" t="n">
        <x:f>IF(COUNT(D75,I75)&lt;2,"MISSING",ROUND(D75*I75,2))</x:f>
        <x:v>0</x:v>
      </x:c>
      <x:c r="N75" s="10" t="n">
        <x:f>IF(COUNT(D75,J75)&lt;2,"MISSING",ROUND(D75*J75,2))</x:f>
        <x:v>0</x:v>
      </x:c>
      <x:c r="O75" s="10" t="n">
        <x:f>IF(COUNT(K75:N75)&lt;4,"MISSING",SUM(K75:N75))</x:f>
        <x:v>1480</x:v>
      </x:c>
      <x:c r="P75" s="2" t="str">
        <x:v>Synthetic component rates</x:v>
      </x:c>
    </x:row>
    <x:row r="76" ht="24" customHeight="1">
      <x:c r="A76" s="2" t="str">
        <x:f>'Quantity takeoff'!A76</x:f>
        <x:v>22-02</x:v>
      </x:c>
      <x:c r="B76" s="2" t="str">
        <x:f>'Quantity takeoff'!B76</x:f>
        <x:v>Plumbing</x:v>
      </x:c>
      <x:c r="C76" s="2" t="str">
        <x:f>'Quantity takeoff'!C76</x:f>
        <x:v>Waste and vent distribution</x:v>
      </x:c>
      <x:c r="D76" s="10" t="n">
        <x:f>IF(ISNUMBER('Quantity takeoff'!D76),'Quantity takeoff'!D76,"MISSING")</x:f>
        <x:v>280</x:v>
      </x:c>
      <x:c r="E76" s="2" t="str">
        <x:f>'Quantity takeoff'!E76</x:f>
        <x:v>LF</x:v>
      </x:c>
      <x:c r="F76" s="13" t="n">
        <x:v>0.05</x:v>
      </x:c>
      <x:c r="G76" s="11" t="n">
        <x:v>3</x:v>
      </x:c>
      <x:c r="H76" s="11" t="n">
        <x:v>2.5</x:v>
      </x:c>
      <x:c r="I76" s="11" t="n">
        <x:v>0</x:v>
      </x:c>
      <x:c r="J76" s="11" t="n">
        <x:v>0</x:v>
      </x:c>
      <x:c r="K76" s="10" t="n">
        <x:f>IF(COUNT(D76,F76,G76)&lt;3,"MISSING",ROUND(D76*(1+F76)*G76,2))</x:f>
        <x:v>882</x:v>
      </x:c>
      <x:c r="L76" s="10" t="n">
        <x:f>IF(COUNT(D76,H76)&lt;2,"MISSING",ROUND(D76*H76,2))</x:f>
        <x:v>700</x:v>
      </x:c>
      <x:c r="M76" s="10" t="n">
        <x:f>IF(COUNT(D76,I76)&lt;2,"MISSING",ROUND(D76*I76,2))</x:f>
        <x:v>0</x:v>
      </x:c>
      <x:c r="N76" s="10" t="n">
        <x:f>IF(COUNT(D76,J76)&lt;2,"MISSING",ROUND(D76*J76,2))</x:f>
        <x:v>0</x:v>
      </x:c>
      <x:c r="O76" s="10" t="n">
        <x:f>IF(COUNT(K76:N76)&lt;4,"MISSING",SUM(K76:N76))</x:f>
        <x:v>1582</x:v>
      </x:c>
      <x:c r="P76" s="2" t="str">
        <x:v>Synthetic component rates</x:v>
      </x:c>
    </x:row>
    <x:row r="77" ht="24" customHeight="1">
      <x:c r="A77" s="2" t="str">
        <x:f>'Quantity takeoff'!A77</x:f>
        <x:v>22-03</x:v>
      </x:c>
      <x:c r="B77" s="2" t="str">
        <x:f>'Quantity takeoff'!B77</x:f>
        <x:v>Plumbing</x:v>
      </x:c>
      <x:c r="C77" s="2" t="str">
        <x:f>'Quantity takeoff'!C77</x:f>
        <x:v>Fixtures and final connections</x:v>
      </x:c>
      <x:c r="D77" s="10" t="n">
        <x:f>IF(ISNUMBER('Quantity takeoff'!D77),'Quantity takeoff'!D77,"MISSING")</x:f>
        <x:v>10</x:v>
      </x:c>
      <x:c r="E77" s="2" t="str">
        <x:f>'Quantity takeoff'!E77</x:f>
        <x:v>EA</x:v>
      </x:c>
      <x:c r="F77" s="13" t="n">
        <x:v>0</x:v>
      </x:c>
      <x:c r="G77" s="11" t="n">
        <x:v>160</x:v>
      </x:c>
      <x:c r="H77" s="11" t="n">
        <x:v>80</x:v>
      </x:c>
      <x:c r="I77" s="11" t="n">
        <x:v>0</x:v>
      </x:c>
      <x:c r="J77" s="11" t="n">
        <x:v>0</x:v>
      </x:c>
      <x:c r="K77" s="10" t="n">
        <x:f>IF(COUNT(D77,F77,G77)&lt;3,"MISSING",ROUND(D77*(1+F77)*G77,2))</x:f>
        <x:v>1600</x:v>
      </x:c>
      <x:c r="L77" s="10" t="n">
        <x:f>IF(COUNT(D77,H77)&lt;2,"MISSING",ROUND(D77*H77,2))</x:f>
        <x:v>800</x:v>
      </x:c>
      <x:c r="M77" s="10" t="n">
        <x:f>IF(COUNT(D77,I77)&lt;2,"MISSING",ROUND(D77*I77,2))</x:f>
        <x:v>0</x:v>
      </x:c>
      <x:c r="N77" s="10" t="n">
        <x:f>IF(COUNT(D77,J77)&lt;2,"MISSING",ROUND(D77*J77,2))</x:f>
        <x:v>0</x:v>
      </x:c>
      <x:c r="O77" s="10" t="n">
        <x:f>IF(COUNT(K77:N77)&lt;4,"MISSING",SUM(K77:N77))</x:f>
        <x:v>2400</x:v>
      </x:c>
      <x:c r="P77" s="2" t="str">
        <x:v>Synthetic component rates</x:v>
      </x:c>
    </x:row>
    <x:row r="78" ht="24" customHeight="1">
      <x:c r="A78" s="2" t="str">
        <x:f>'Quantity takeoff'!A78</x:f>
        <x:v>22-04</x:v>
      </x:c>
      <x:c r="B78" s="2" t="str">
        <x:f>'Quantity takeoff'!B78</x:f>
        <x:v>Plumbing</x:v>
      </x:c>
      <x:c r="C78" s="2" t="str">
        <x:f>'Quantity takeoff'!C78</x:f>
        <x:v>Water heater and connections</x:v>
      </x:c>
      <x:c r="D78" s="10" t="n">
        <x:f>IF(ISNUMBER('Quantity takeoff'!D78),'Quantity takeoff'!D78,"MISSING")</x:f>
        <x:v>1</x:v>
      </x:c>
      <x:c r="E78" s="2" t="str">
        <x:f>'Quantity takeoff'!E78</x:f>
        <x:v>SET</x:v>
      </x:c>
      <x:c r="F78" s="13" t="n">
        <x:v>0</x:v>
      </x:c>
      <x:c r="G78" s="11" t="n">
        <x:v>500</x:v>
      </x:c>
      <x:c r="H78" s="11" t="n">
        <x:v>180</x:v>
      </x:c>
      <x:c r="I78" s="11" t="n">
        <x:v>0</x:v>
      </x:c>
      <x:c r="J78" s="11" t="n">
        <x:v>0</x:v>
      </x:c>
      <x:c r="K78" s="10" t="n">
        <x:f>IF(COUNT(D78,F78,G78)&lt;3,"MISSING",ROUND(D78*(1+F78)*G78,2))</x:f>
        <x:v>500</x:v>
      </x:c>
      <x:c r="L78" s="10" t="n">
        <x:f>IF(COUNT(D78,H78)&lt;2,"MISSING",ROUND(D78*H78,2))</x:f>
        <x:v>180</x:v>
      </x:c>
      <x:c r="M78" s="10" t="n">
        <x:f>IF(COUNT(D78,I78)&lt;2,"MISSING",ROUND(D78*I78,2))</x:f>
        <x:v>0</x:v>
      </x:c>
      <x:c r="N78" s="10" t="n">
        <x:f>IF(COUNT(D78,J78)&lt;2,"MISSING",ROUND(D78*J78,2))</x:f>
        <x:v>0</x:v>
      </x:c>
      <x:c r="O78" s="10" t="n">
        <x:f>IF(COUNT(K78:N78)&lt;4,"MISSING",SUM(K78:N78))</x:f>
        <x:v>680</x:v>
      </x:c>
      <x:c r="P78" s="2" t="str">
        <x:v>Synthetic component rates</x:v>
      </x:c>
    </x:row>
    <x:row r="79" ht="24" customHeight="1">
      <x:c r="A79" s="2" t="str">
        <x:f>'Quantity takeoff'!A79</x:f>
        <x:v>23-01</x:v>
      </x:c>
      <x:c r="B79" s="2" t="str">
        <x:f>'Quantity takeoff'!B79</x:f>
        <x:v>HVAC</x:v>
      </x:c>
      <x:c r="C79" s="2" t="str">
        <x:f>'Quantity takeoff'!C79</x:f>
        <x:v>Packaged HVAC equipment</x:v>
      </x:c>
      <x:c r="D79" s="10" t="n">
        <x:f>IF(ISNUMBER('Quantity takeoff'!D79),'Quantity takeoff'!D79,"MISSING")</x:f>
        <x:v>2</x:v>
      </x:c>
      <x:c r="E79" s="2" t="str">
        <x:f>'Quantity takeoff'!E79</x:f>
        <x:v>EA</x:v>
      </x:c>
      <x:c r="F79" s="13" t="n">
        <x:v>0</x:v>
      </x:c>
      <x:c r="G79" s="11" t="n">
        <x:v>1500</x:v>
      </x:c>
      <x:c r="H79" s="11" t="n">
        <x:v>400</x:v>
      </x:c>
      <x:c r="I79" s="11" t="n">
        <x:v>100</x:v>
      </x:c>
      <x:c r="J79" s="11" t="n">
        <x:v>0</x:v>
      </x:c>
      <x:c r="K79" s="10" t="n">
        <x:f>IF(COUNT(D79,F79,G79)&lt;3,"MISSING",ROUND(D79*(1+F79)*G79,2))</x:f>
        <x:v>3000</x:v>
      </x:c>
      <x:c r="L79" s="10" t="n">
        <x:f>IF(COUNT(D79,H79)&lt;2,"MISSING",ROUND(D79*H79,2))</x:f>
        <x:v>800</x:v>
      </x:c>
      <x:c r="M79" s="10" t="n">
        <x:f>IF(COUNT(D79,I79)&lt;2,"MISSING",ROUND(D79*I79,2))</x:f>
        <x:v>200</x:v>
      </x:c>
      <x:c r="N79" s="10" t="n">
        <x:f>IF(COUNT(D79,J79)&lt;2,"MISSING",ROUND(D79*J79,2))</x:f>
        <x:v>0</x:v>
      </x:c>
      <x:c r="O79" s="10" t="n">
        <x:f>IF(COUNT(K79:N79)&lt;4,"MISSING",SUM(K79:N79))</x:f>
        <x:v>4000</x:v>
      </x:c>
      <x:c r="P79" s="2" t="str">
        <x:v>Synthetic component rates</x:v>
      </x:c>
    </x:row>
    <x:row r="80" ht="24" customHeight="1">
      <x:c r="A80" s="2" t="str">
        <x:f>'Quantity takeoff'!A80</x:f>
        <x:v>23-02</x:v>
      </x:c>
      <x:c r="B80" s="2" t="str">
        <x:f>'Quantity takeoff'!B80</x:f>
        <x:v>HVAC</x:v>
      </x:c>
      <x:c r="C80" s="2" t="str">
        <x:f>'Quantity takeoff'!C80</x:f>
        <x:v>Ductwork</x:v>
      </x:c>
      <x:c r="D80" s="10" t="n">
        <x:f>IF(ISNUMBER('Quantity takeoff'!D80),'Quantity takeoff'!D80,"MISSING")</x:f>
        <x:v>900</x:v>
      </x:c>
      <x:c r="E80" s="2" t="str">
        <x:f>'Quantity takeoff'!E80</x:f>
        <x:v>LB</x:v>
      </x:c>
      <x:c r="F80" s="13" t="n">
        <x:v>0.05</x:v>
      </x:c>
      <x:c r="G80" s="11" t="n">
        <x:v>1.5</x:v>
      </x:c>
      <x:c r="H80" s="11" t="n">
        <x:v>1.2</x:v>
      </x:c>
      <x:c r="I80" s="11" t="n">
        <x:v>0</x:v>
      </x:c>
      <x:c r="J80" s="11" t="n">
        <x:v>0</x:v>
      </x:c>
      <x:c r="K80" s="10" t="n">
        <x:f>IF(COUNT(D80,F80,G80)&lt;3,"MISSING",ROUND(D80*(1+F80)*G80,2))</x:f>
        <x:v>1417.5</x:v>
      </x:c>
      <x:c r="L80" s="10" t="n">
        <x:f>IF(COUNT(D80,H80)&lt;2,"MISSING",ROUND(D80*H80,2))</x:f>
        <x:v>1080</x:v>
      </x:c>
      <x:c r="M80" s="10" t="n">
        <x:f>IF(COUNT(D80,I80)&lt;2,"MISSING",ROUND(D80*I80,2))</x:f>
        <x:v>0</x:v>
      </x:c>
      <x:c r="N80" s="10" t="n">
        <x:f>IF(COUNT(D80,J80)&lt;2,"MISSING",ROUND(D80*J80,2))</x:f>
        <x:v>0</x:v>
      </x:c>
      <x:c r="O80" s="10" t="n">
        <x:f>IF(COUNT(K80:N80)&lt;4,"MISSING",SUM(K80:N80))</x:f>
        <x:v>2497.5</x:v>
      </x:c>
      <x:c r="P80" s="2" t="str">
        <x:v>Synthetic component rates</x:v>
      </x:c>
    </x:row>
    <x:row r="81" ht="24" customHeight="1">
      <x:c r="A81" s="2" t="str">
        <x:f>'Quantity takeoff'!A81</x:f>
        <x:v>23-03</x:v>
      </x:c>
      <x:c r="B81" s="2" t="str">
        <x:f>'Quantity takeoff'!B81</x:f>
        <x:v>HVAC</x:v>
      </x:c>
      <x:c r="C81" s="2" t="str">
        <x:f>'Quantity takeoff'!C81</x:f>
        <x:v>Registers, grilles and diffusers</x:v>
      </x:c>
      <x:c r="D81" s="10" t="n">
        <x:f>IF(ISNUMBER('Quantity takeoff'!D81),'Quantity takeoff'!D81,"MISSING")</x:f>
        <x:v>24</x:v>
      </x:c>
      <x:c r="E81" s="2" t="str">
        <x:f>'Quantity takeoff'!E81</x:f>
        <x:v>EA</x:v>
      </x:c>
      <x:c r="F81" s="13" t="n">
        <x:v>0</x:v>
      </x:c>
      <x:c r="G81" s="11" t="n">
        <x:v>25</x:v>
      </x:c>
      <x:c r="H81" s="11" t="n">
        <x:v>15</x:v>
      </x:c>
      <x:c r="I81" s="11" t="n">
        <x:v>0</x:v>
      </x:c>
      <x:c r="J81" s="11" t="n">
        <x:v>0</x:v>
      </x:c>
      <x:c r="K81" s="10" t="n">
        <x:f>IF(COUNT(D81,F81,G81)&lt;3,"MISSING",ROUND(D81*(1+F81)*G81,2))</x:f>
        <x:v>600</x:v>
      </x:c>
      <x:c r="L81" s="10" t="n">
        <x:f>IF(COUNT(D81,H81)&lt;2,"MISSING",ROUND(D81*H81,2))</x:f>
        <x:v>360</x:v>
      </x:c>
      <x:c r="M81" s="10" t="n">
        <x:f>IF(COUNT(D81,I81)&lt;2,"MISSING",ROUND(D81*I81,2))</x:f>
        <x:v>0</x:v>
      </x:c>
      <x:c r="N81" s="10" t="n">
        <x:f>IF(COUNT(D81,J81)&lt;2,"MISSING",ROUND(D81*J81,2))</x:f>
        <x:v>0</x:v>
      </x:c>
      <x:c r="O81" s="10" t="n">
        <x:f>IF(COUNT(K81:N81)&lt;4,"MISSING",SUM(K81:N81))</x:f>
        <x:v>960</x:v>
      </x:c>
      <x:c r="P81" s="2" t="str">
        <x:v>Synthetic component rates</x:v>
      </x:c>
    </x:row>
    <x:row r="82" ht="24" customHeight="1">
      <x:c r="A82" s="2" t="str">
        <x:f>'Quantity takeoff'!A82</x:f>
        <x:v>23-04</x:v>
      </x:c>
      <x:c r="B82" s="2" t="str">
        <x:f>'Quantity takeoff'!B82</x:f>
        <x:v>HVAC</x:v>
      </x:c>
      <x:c r="C82" s="2" t="str">
        <x:f>'Quantity takeoff'!C82</x:f>
        <x:v>Testing, adjusting and balancing</x:v>
      </x:c>
      <x:c r="D82" s="10" t="n">
        <x:f>IF(ISNUMBER('Quantity takeoff'!D82),'Quantity takeoff'!D82,"MISSING")</x:f>
        <x:v>1</x:v>
      </x:c>
      <x:c r="E82" s="2" t="str">
        <x:f>'Quantity takeoff'!E82</x:f>
        <x:v>LS</x:v>
      </x:c>
      <x:c r="F82" s="13" t="n">
        <x:v>0</x:v>
      </x:c>
      <x:c r="G82" s="11" t="n">
        <x:v>0</x:v>
      </x:c>
      <x:c r="H82" s="11" t="n">
        <x:v>0</x:v>
      </x:c>
      <x:c r="I82" s="11" t="n">
        <x:v>0</x:v>
      </x:c>
      <x:c r="J82" s="11" t="n">
        <x:v>350</x:v>
      </x:c>
      <x:c r="K82" s="10" t="n">
        <x:f>IF(COUNT(D82,F82,G82)&lt;3,"MISSING",ROUND(D82*(1+F82)*G82,2))</x:f>
        <x:v>0</x:v>
      </x:c>
      <x:c r="L82" s="10" t="n">
        <x:f>IF(COUNT(D82,H82)&lt;2,"MISSING",ROUND(D82*H82,2))</x:f>
        <x:v>0</x:v>
      </x:c>
      <x:c r="M82" s="10" t="n">
        <x:f>IF(COUNT(D82,I82)&lt;2,"MISSING",ROUND(D82*I82,2))</x:f>
        <x:v>0</x:v>
      </x:c>
      <x:c r="N82" s="10" t="n">
        <x:f>IF(COUNT(D82,J82)&lt;2,"MISSING",ROUND(D82*J82,2))</x:f>
        <x:v>350</x:v>
      </x:c>
      <x:c r="O82" s="10" t="n">
        <x:f>IF(COUNT(K82:N82)&lt;4,"MISSING",SUM(K82:N82))</x:f>
        <x:v>350</x:v>
      </x:c>
      <x:c r="P82" s="2" t="str">
        <x:v>Synthetic subcontract package</x:v>
      </x:c>
    </x:row>
    <x:row r="83" ht="24" customHeight="1">
      <x:c r="A83" s="2" t="str">
        <x:f>'Quantity takeoff'!A83</x:f>
        <x:v>24-01</x:v>
      </x:c>
      <x:c r="B83" s="2" t="str">
        <x:f>'Quantity takeoff'!B83</x:f>
        <x:v>Electrical power</x:v>
      </x:c>
      <x:c r="C83" s="2" t="str">
        <x:f>'Quantity takeoff'!C83</x:f>
        <x:v>Main distribution and panelboards</x:v>
      </x:c>
      <x:c r="D83" s="10" t="n">
        <x:f>IF(ISNUMBER('Quantity takeoff'!D83),'Quantity takeoff'!D83,"MISSING")</x:f>
        <x:v>1</x:v>
      </x:c>
      <x:c r="E83" s="2" t="str">
        <x:f>'Quantity takeoff'!E83</x:f>
        <x:v>SET</x:v>
      </x:c>
      <x:c r="F83" s="13" t="n">
        <x:v>0</x:v>
      </x:c>
      <x:c r="G83" s="11" t="n">
        <x:v>1000</x:v>
      </x:c>
      <x:c r="H83" s="11" t="n">
        <x:v>450</x:v>
      </x:c>
      <x:c r="I83" s="11" t="n">
        <x:v>0</x:v>
      </x:c>
      <x:c r="J83" s="11" t="n">
        <x:v>0</x:v>
      </x:c>
      <x:c r="K83" s="10" t="n">
        <x:f>IF(COUNT(D83,F83,G83)&lt;3,"MISSING",ROUND(D83*(1+F83)*G83,2))</x:f>
        <x:v>1000</x:v>
      </x:c>
      <x:c r="L83" s="10" t="n">
        <x:f>IF(COUNT(D83,H83)&lt;2,"MISSING",ROUND(D83*H83,2))</x:f>
        <x:v>450</x:v>
      </x:c>
      <x:c r="M83" s="10" t="n">
        <x:f>IF(COUNT(D83,I83)&lt;2,"MISSING",ROUND(D83*I83,2))</x:f>
        <x:v>0</x:v>
      </x:c>
      <x:c r="N83" s="10" t="n">
        <x:f>IF(COUNT(D83,J83)&lt;2,"MISSING",ROUND(D83*J83,2))</x:f>
        <x:v>0</x:v>
      </x:c>
      <x:c r="O83" s="10" t="n">
        <x:f>IF(COUNT(K83:N83)&lt;4,"MISSING",SUM(K83:N83))</x:f>
        <x:v>1450</x:v>
      </x:c>
      <x:c r="P83" s="2" t="str">
        <x:v>Synthetic component rates</x:v>
      </x:c>
    </x:row>
    <x:row r="84" ht="24" customHeight="1">
      <x:c r="A84" s="2" t="str">
        <x:f>'Quantity takeoff'!A84</x:f>
        <x:v>24-02</x:v>
      </x:c>
      <x:c r="B84" s="2" t="str">
        <x:f>'Quantity takeoff'!B84</x:f>
        <x:v>Electrical power</x:v>
      </x:c>
      <x:c r="C84" s="2" t="str">
        <x:f>'Quantity takeoff'!C84</x:f>
        <x:v>Branch wiring and conduit</x:v>
      </x:c>
      <x:c r="D84" s="10" t="n">
        <x:f>IF(ISNUMBER('Quantity takeoff'!D84),'Quantity takeoff'!D84,"MISSING")</x:f>
        <x:v>2400</x:v>
      </x:c>
      <x:c r="E84" s="2" t="str">
        <x:f>'Quantity takeoff'!E84</x:f>
        <x:v>LF</x:v>
      </x:c>
      <x:c r="F84" s="13" t="n">
        <x:v>0.05</x:v>
      </x:c>
      <x:c r="G84" s="11" t="n">
        <x:v>0.6</x:v>
      </x:c>
      <x:c r="H84" s="11" t="n">
        <x:v>0.7</x:v>
      </x:c>
      <x:c r="I84" s="11" t="n">
        <x:v>0</x:v>
      </x:c>
      <x:c r="J84" s="11" t="n">
        <x:v>0</x:v>
      </x:c>
      <x:c r="K84" s="10" t="n">
        <x:f>IF(COUNT(D84,F84,G84)&lt;3,"MISSING",ROUND(D84*(1+F84)*G84,2))</x:f>
        <x:v>1512</x:v>
      </x:c>
      <x:c r="L84" s="10" t="n">
        <x:f>IF(COUNT(D84,H84)&lt;2,"MISSING",ROUND(D84*H84,2))</x:f>
        <x:v>1680</x:v>
      </x:c>
      <x:c r="M84" s="10" t="n">
        <x:f>IF(COUNT(D84,I84)&lt;2,"MISSING",ROUND(D84*I84,2))</x:f>
        <x:v>0</x:v>
      </x:c>
      <x:c r="N84" s="10" t="n">
        <x:f>IF(COUNT(D84,J84)&lt;2,"MISSING",ROUND(D84*J84,2))</x:f>
        <x:v>0</x:v>
      </x:c>
      <x:c r="O84" s="10" t="n">
        <x:f>IF(COUNT(K84:N84)&lt;4,"MISSING",SUM(K84:N84))</x:f>
        <x:v>3192</x:v>
      </x:c>
      <x:c r="P84" s="2" t="str">
        <x:v>Synthetic component rates</x:v>
      </x:c>
    </x:row>
    <x:row r="85" ht="24" customHeight="1">
      <x:c r="A85" s="2" t="str">
        <x:f>'Quantity takeoff'!A85</x:f>
        <x:v>24-03</x:v>
      </x:c>
      <x:c r="B85" s="2" t="str">
        <x:f>'Quantity takeoff'!B85</x:f>
        <x:v>Electrical power</x:v>
      </x:c>
      <x:c r="C85" s="2" t="str">
        <x:f>'Quantity takeoff'!C85</x:f>
        <x:v>Receptacles and switches</x:v>
      </x:c>
      <x:c r="D85" s="10" t="n">
        <x:f>IF(ISNUMBER('Quantity takeoff'!D85),'Quantity takeoff'!D85,"MISSING")</x:f>
        <x:v>80</x:v>
      </x:c>
      <x:c r="E85" s="2" t="str">
        <x:f>'Quantity takeoff'!E85</x:f>
        <x:v>EA</x:v>
      </x:c>
      <x:c r="F85" s="13" t="n">
        <x:v>0</x:v>
      </x:c>
      <x:c r="G85" s="11" t="n">
        <x:v>8</x:v>
      </x:c>
      <x:c r="H85" s="11" t="n">
        <x:v>12</x:v>
      </x:c>
      <x:c r="I85" s="11" t="n">
        <x:v>0</x:v>
      </x:c>
      <x:c r="J85" s="11" t="n">
        <x:v>0</x:v>
      </x:c>
      <x:c r="K85" s="10" t="n">
        <x:f>IF(COUNT(D85,F85,G85)&lt;3,"MISSING",ROUND(D85*(1+F85)*G85,2))</x:f>
        <x:v>640</x:v>
      </x:c>
      <x:c r="L85" s="10" t="n">
        <x:f>IF(COUNT(D85,H85)&lt;2,"MISSING",ROUND(D85*H85,2))</x:f>
        <x:v>960</x:v>
      </x:c>
      <x:c r="M85" s="10" t="n">
        <x:f>IF(COUNT(D85,I85)&lt;2,"MISSING",ROUND(D85*I85,2))</x:f>
        <x:v>0</x:v>
      </x:c>
      <x:c r="N85" s="10" t="n">
        <x:f>IF(COUNT(D85,J85)&lt;2,"MISSING",ROUND(D85*J85,2))</x:f>
        <x:v>0</x:v>
      </x:c>
      <x:c r="O85" s="10" t="n">
        <x:f>IF(COUNT(K85:N85)&lt;4,"MISSING",SUM(K85:N85))</x:f>
        <x:v>1600</x:v>
      </x:c>
      <x:c r="P85" s="2" t="str">
        <x:v>Synthetic component rates</x:v>
      </x:c>
    </x:row>
    <x:row r="86" ht="24" customHeight="1">
      <x:c r="A86" s="2" t="str">
        <x:f>'Quantity takeoff'!A86</x:f>
        <x:v>24-04</x:v>
      </x:c>
      <x:c r="B86" s="2" t="str">
        <x:f>'Quantity takeoff'!B86</x:f>
        <x:v>Electrical power</x:v>
      </x:c>
      <x:c r="C86" s="2" t="str">
        <x:f>'Quantity takeoff'!C86</x:f>
        <x:v>Grounding and testing</x:v>
      </x:c>
      <x:c r="D86" s="10" t="n">
        <x:f>IF(ISNUMBER('Quantity takeoff'!D86),'Quantity takeoff'!D86,"MISSING")</x:f>
        <x:v>1</x:v>
      </x:c>
      <x:c r="E86" s="2" t="str">
        <x:f>'Quantity takeoff'!E86</x:f>
        <x:v>LS</x:v>
      </x:c>
      <x:c r="F86" s="13" t="n">
        <x:v>0</x:v>
      </x:c>
      <x:c r="G86" s="11" t="n">
        <x:v>100</x:v>
      </x:c>
      <x:c r="H86" s="11" t="n">
        <x:v>200</x:v>
      </x:c>
      <x:c r="I86" s="11" t="n">
        <x:v>0</x:v>
      </x:c>
      <x:c r="J86" s="11" t="n">
        <x:v>0</x:v>
      </x:c>
      <x:c r="K86" s="10" t="n">
        <x:f>IF(COUNT(D86,F86,G86)&lt;3,"MISSING",ROUND(D86*(1+F86)*G86,2))</x:f>
        <x:v>100</x:v>
      </x:c>
      <x:c r="L86" s="10" t="n">
        <x:f>IF(COUNT(D86,H86)&lt;2,"MISSING",ROUND(D86*H86,2))</x:f>
        <x:v>200</x:v>
      </x:c>
      <x:c r="M86" s="10" t="n">
        <x:f>IF(COUNT(D86,I86)&lt;2,"MISSING",ROUND(D86*I86,2))</x:f>
        <x:v>0</x:v>
      </x:c>
      <x:c r="N86" s="10" t="n">
        <x:f>IF(COUNT(D86,J86)&lt;2,"MISSING",ROUND(D86*J86,2))</x:f>
        <x:v>0</x:v>
      </x:c>
      <x:c r="O86" s="10" t="n">
        <x:f>IF(COUNT(K86:N86)&lt;4,"MISSING",SUM(K86:N86))</x:f>
        <x:v>300</x:v>
      </x:c>
      <x:c r="P86" s="2" t="str">
        <x:v>Synthetic component rates</x:v>
      </x:c>
    </x:row>
    <x:row r="87" ht="24" customHeight="1">
      <x:c r="A87" s="2" t="str">
        <x:f>'Quantity takeoff'!A87</x:f>
        <x:v>25-01</x:v>
      </x:c>
      <x:c r="B87" s="2" t="str">
        <x:f>'Quantity takeoff'!B87</x:f>
        <x:v>Lighting and controls</x:v>
      </x:c>
      <x:c r="C87" s="2" t="str">
        <x:f>'Quantity takeoff'!C87</x:f>
        <x:v>Interior luminaires</x:v>
      </x:c>
      <x:c r="D87" s="10" t="n">
        <x:f>IF(ISNUMBER('Quantity takeoff'!D87),'Quantity takeoff'!D87,"MISSING")</x:f>
        <x:v>40</x:v>
      </x:c>
      <x:c r="E87" s="2" t="str">
        <x:f>'Quantity takeoff'!E87</x:f>
        <x:v>EA</x:v>
      </x:c>
      <x:c r="F87" s="13" t="n">
        <x:v>0</x:v>
      </x:c>
      <x:c r="G87" s="11" t="n">
        <x:v>55</x:v>
      </x:c>
      <x:c r="H87" s="11" t="n">
        <x:v>25</x:v>
      </x:c>
      <x:c r="I87" s="11" t="n">
        <x:v>0</x:v>
      </x:c>
      <x:c r="J87" s="11" t="n">
        <x:v>0</x:v>
      </x:c>
      <x:c r="K87" s="10" t="n">
        <x:f>IF(COUNT(D87,F87,G87)&lt;3,"MISSING",ROUND(D87*(1+F87)*G87,2))</x:f>
        <x:v>2200</x:v>
      </x:c>
      <x:c r="L87" s="10" t="n">
        <x:f>IF(COUNT(D87,H87)&lt;2,"MISSING",ROUND(D87*H87,2))</x:f>
        <x:v>1000</x:v>
      </x:c>
      <x:c r="M87" s="10" t="n">
        <x:f>IF(COUNT(D87,I87)&lt;2,"MISSING",ROUND(D87*I87,2))</x:f>
        <x:v>0</x:v>
      </x:c>
      <x:c r="N87" s="10" t="n">
        <x:f>IF(COUNT(D87,J87)&lt;2,"MISSING",ROUND(D87*J87,2))</x:f>
        <x:v>0</x:v>
      </x:c>
      <x:c r="O87" s="10" t="n">
        <x:f>IF(COUNT(K87:N87)&lt;4,"MISSING",SUM(K87:N87))</x:f>
        <x:v>3200</x:v>
      </x:c>
      <x:c r="P87" s="2" t="str">
        <x:v>Synthetic component rates</x:v>
      </x:c>
    </x:row>
    <x:row r="88" ht="24" customHeight="1">
      <x:c r="A88" s="2" t="str">
        <x:f>'Quantity takeoff'!A88</x:f>
        <x:v>25-02</x:v>
      </x:c>
      <x:c r="B88" s="2" t="str">
        <x:f>'Quantity takeoff'!B88</x:f>
        <x:v>Lighting and controls</x:v>
      </x:c>
      <x:c r="C88" s="2" t="str">
        <x:f>'Quantity takeoff'!C88</x:f>
        <x:v>Emergency and exit lights</x:v>
      </x:c>
      <x:c r="D88" s="10" t="n">
        <x:f>IF(ISNUMBER('Quantity takeoff'!D88),'Quantity takeoff'!D88,"MISSING")</x:f>
        <x:v>8</x:v>
      </x:c>
      <x:c r="E88" s="2" t="str">
        <x:f>'Quantity takeoff'!E88</x:f>
        <x:v>EA</x:v>
      </x:c>
      <x:c r="F88" s="13" t="n">
        <x:v>0</x:v>
      </x:c>
      <x:c r="G88" s="11" t="n">
        <x:v>30</x:v>
      </x:c>
      <x:c r="H88" s="11" t="n">
        <x:v>20</x:v>
      </x:c>
      <x:c r="I88" s="11" t="n">
        <x:v>0</x:v>
      </x:c>
      <x:c r="J88" s="11" t="n">
        <x:v>0</x:v>
      </x:c>
      <x:c r="K88" s="10" t="n">
        <x:f>IF(COUNT(D88,F88,G88)&lt;3,"MISSING",ROUND(D88*(1+F88)*G88,2))</x:f>
        <x:v>240</x:v>
      </x:c>
      <x:c r="L88" s="10" t="n">
        <x:f>IF(COUNT(D88,H88)&lt;2,"MISSING",ROUND(D88*H88,2))</x:f>
        <x:v>160</x:v>
      </x:c>
      <x:c r="M88" s="10" t="n">
        <x:f>IF(COUNT(D88,I88)&lt;2,"MISSING",ROUND(D88*I88,2))</x:f>
        <x:v>0</x:v>
      </x:c>
      <x:c r="N88" s="10" t="n">
        <x:f>IF(COUNT(D88,J88)&lt;2,"MISSING",ROUND(D88*J88,2))</x:f>
        <x:v>0</x:v>
      </x:c>
      <x:c r="O88" s="10" t="n">
        <x:f>IF(COUNT(K88:N88)&lt;4,"MISSING",SUM(K88:N88))</x:f>
        <x:v>400</x:v>
      </x:c>
      <x:c r="P88" s="2" t="str">
        <x:v>Synthetic component rates</x:v>
      </x:c>
    </x:row>
    <x:row r="89" ht="24" customHeight="1">
      <x:c r="A89" s="2" t="str">
        <x:f>'Quantity takeoff'!A89</x:f>
        <x:v>25-03</x:v>
      </x:c>
      <x:c r="B89" s="2" t="str">
        <x:f>'Quantity takeoff'!B89</x:f>
        <x:v>Lighting and controls</x:v>
      </x:c>
      <x:c r="C89" s="2" t="str">
        <x:f>'Quantity takeoff'!C89</x:f>
        <x:v>Lighting controls</x:v>
      </x:c>
      <x:c r="D89" s="10" t="n">
        <x:f>IF(ISNUMBER('Quantity takeoff'!D89),'Quantity takeoff'!D89,"MISSING")</x:f>
        <x:v>12</x:v>
      </x:c>
      <x:c r="E89" s="2" t="str">
        <x:f>'Quantity takeoff'!E89</x:f>
        <x:v>EA</x:v>
      </x:c>
      <x:c r="F89" s="13" t="n">
        <x:v>0</x:v>
      </x:c>
      <x:c r="G89" s="11" t="n">
        <x:v>20</x:v>
      </x:c>
      <x:c r="H89" s="11" t="n">
        <x:v>15</x:v>
      </x:c>
      <x:c r="I89" s="11" t="n">
        <x:v>0</x:v>
      </x:c>
      <x:c r="J89" s="11" t="n">
        <x:v>0</x:v>
      </x:c>
      <x:c r="K89" s="10" t="n">
        <x:f>IF(COUNT(D89,F89,G89)&lt;3,"MISSING",ROUND(D89*(1+F89)*G89,2))</x:f>
        <x:v>240</x:v>
      </x:c>
      <x:c r="L89" s="10" t="n">
        <x:f>IF(COUNT(D89,H89)&lt;2,"MISSING",ROUND(D89*H89,2))</x:f>
        <x:v>180</x:v>
      </x:c>
      <x:c r="M89" s="10" t="n">
        <x:f>IF(COUNT(D89,I89)&lt;2,"MISSING",ROUND(D89*I89,2))</x:f>
        <x:v>0</x:v>
      </x:c>
      <x:c r="N89" s="10" t="n">
        <x:f>IF(COUNT(D89,J89)&lt;2,"MISSING",ROUND(D89*J89,2))</x:f>
        <x:v>0</x:v>
      </x:c>
      <x:c r="O89" s="10" t="n">
        <x:f>IF(COUNT(K89:N89)&lt;4,"MISSING",SUM(K89:N89))</x:f>
        <x:v>420</x:v>
      </x:c>
      <x:c r="P89" s="2" t="str">
        <x:v>Synthetic component rates</x:v>
      </x:c>
    </x:row>
    <x:row r="90" ht="24" customHeight="1">
      <x:c r="A90" s="2" t="str">
        <x:f>'Quantity takeoff'!A90</x:f>
        <x:v>26-01</x:v>
      </x:c>
      <x:c r="B90" s="2" t="str">
        <x:f>'Quantity takeoff'!B90</x:f>
        <x:v>Communications and security</x:v>
      </x:c>
      <x:c r="C90" s="2" t="str">
        <x:f>'Quantity takeoff'!C90</x:f>
        <x:v>Data outlets and cabling</x:v>
      </x:c>
      <x:c r="D90" s="10" t="n">
        <x:f>IF(ISNUMBER('Quantity takeoff'!D90),'Quantity takeoff'!D90,"MISSING")</x:f>
        <x:v>24</x:v>
      </x:c>
      <x:c r="E90" s="2" t="str">
        <x:f>'Quantity takeoff'!E90</x:f>
        <x:v>EA</x:v>
      </x:c>
      <x:c r="F90" s="13" t="n">
        <x:v>0</x:v>
      </x:c>
      <x:c r="G90" s="11" t="n">
        <x:v>25</x:v>
      </x:c>
      <x:c r="H90" s="11" t="n">
        <x:v>20</x:v>
      </x:c>
      <x:c r="I90" s="11" t="n">
        <x:v>0</x:v>
      </x:c>
      <x:c r="J90" s="11" t="n">
        <x:v>0</x:v>
      </x:c>
      <x:c r="K90" s="10" t="n">
        <x:f>IF(COUNT(D90,F90,G90)&lt;3,"MISSING",ROUND(D90*(1+F90)*G90,2))</x:f>
        <x:v>600</x:v>
      </x:c>
      <x:c r="L90" s="10" t="n">
        <x:f>IF(COUNT(D90,H90)&lt;2,"MISSING",ROUND(D90*H90,2))</x:f>
        <x:v>480</x:v>
      </x:c>
      <x:c r="M90" s="10" t="n">
        <x:f>IF(COUNT(D90,I90)&lt;2,"MISSING",ROUND(D90*I90,2))</x:f>
        <x:v>0</x:v>
      </x:c>
      <x:c r="N90" s="10" t="n">
        <x:f>IF(COUNT(D90,J90)&lt;2,"MISSING",ROUND(D90*J90,2))</x:f>
        <x:v>0</x:v>
      </x:c>
      <x:c r="O90" s="10" t="n">
        <x:f>IF(COUNT(K90:N90)&lt;4,"MISSING",SUM(K90:N90))</x:f>
        <x:v>1080</x:v>
      </x:c>
      <x:c r="P90" s="2" t="str">
        <x:v>Synthetic component rates</x:v>
      </x:c>
    </x:row>
    <x:row r="91" ht="24" customHeight="1">
      <x:c r="A91" s="2" t="str">
        <x:f>'Quantity takeoff'!A91</x:f>
        <x:v>26-02</x:v>
      </x:c>
      <x:c r="B91" s="2" t="str">
        <x:f>'Quantity takeoff'!B91</x:f>
        <x:v>Communications and security</x:v>
      </x:c>
      <x:c r="C91" s="2" t="str">
        <x:f>'Quantity takeoff'!C91</x:f>
        <x:v>Access control doors</x:v>
      </x:c>
      <x:c r="D91" s="10" t="n">
        <x:f>IF(ISNUMBER('Quantity takeoff'!D91),'Quantity takeoff'!D91,"MISSING")</x:f>
        <x:v>2</x:v>
      </x:c>
      <x:c r="E91" s="2" t="str">
        <x:f>'Quantity takeoff'!E91</x:f>
        <x:v>EA</x:v>
      </x:c>
      <x:c r="F91" s="13" t="n">
        <x:v>0</x:v>
      </x:c>
      <x:c r="G91" s="11" t="n">
        <x:v>150</x:v>
      </x:c>
      <x:c r="H91" s="11" t="n">
        <x:v>80</x:v>
      </x:c>
      <x:c r="I91" s="11" t="n">
        <x:v>0</x:v>
      </x:c>
      <x:c r="J91" s="11" t="n">
        <x:v>0</x:v>
      </x:c>
      <x:c r="K91" s="10" t="n">
        <x:f>IF(COUNT(D91,F91,G91)&lt;3,"MISSING",ROUND(D91*(1+F91)*G91,2))</x:f>
        <x:v>300</x:v>
      </x:c>
      <x:c r="L91" s="10" t="n">
        <x:f>IF(COUNT(D91,H91)&lt;2,"MISSING",ROUND(D91*H91,2))</x:f>
        <x:v>160</x:v>
      </x:c>
      <x:c r="M91" s="10" t="n">
        <x:f>IF(COUNT(D91,I91)&lt;2,"MISSING",ROUND(D91*I91,2))</x:f>
        <x:v>0</x:v>
      </x:c>
      <x:c r="N91" s="10" t="n">
        <x:f>IF(COUNT(D91,J91)&lt;2,"MISSING",ROUND(D91*J91,2))</x:f>
        <x:v>0</x:v>
      </x:c>
      <x:c r="O91" s="10" t="n">
        <x:f>IF(COUNT(K91:N91)&lt;4,"MISSING",SUM(K91:N91))</x:f>
        <x:v>460</x:v>
      </x:c>
      <x:c r="P91" s="2" t="str">
        <x:v>Synthetic component rates</x:v>
      </x:c>
    </x:row>
    <x:row r="92" ht="24" customHeight="1">
      <x:c r="A92" s="2" t="str">
        <x:f>'Quantity takeoff'!A92</x:f>
        <x:v>26-03</x:v>
      </x:c>
      <x:c r="B92" s="2" t="str">
        <x:f>'Quantity takeoff'!B92</x:f>
        <x:v>Communications and security</x:v>
      </x:c>
      <x:c r="C92" s="2" t="str">
        <x:f>'Quantity takeoff'!C92</x:f>
        <x:v>Security cameras</x:v>
      </x:c>
      <x:c r="D92" s="10" t="n">
        <x:f>IF(ISNUMBER('Quantity takeoff'!D92),'Quantity takeoff'!D92,"MISSING")</x:f>
        <x:v>4</x:v>
      </x:c>
      <x:c r="E92" s="2" t="str">
        <x:f>'Quantity takeoff'!E92</x:f>
        <x:v>EA</x:v>
      </x:c>
      <x:c r="F92" s="13" t="n">
        <x:v>0</x:v>
      </x:c>
      <x:c r="G92" s="11" t="n">
        <x:v>80</x:v>
      </x:c>
      <x:c r="H92" s="11" t="n">
        <x:v>40</x:v>
      </x:c>
      <x:c r="I92" s="11" t="n">
        <x:v>0</x:v>
      </x:c>
      <x:c r="J92" s="11" t="n">
        <x:v>0</x:v>
      </x:c>
      <x:c r="K92" s="10" t="n">
        <x:f>IF(COUNT(D92,F92,G92)&lt;3,"MISSING",ROUND(D92*(1+F92)*G92,2))</x:f>
        <x:v>320</x:v>
      </x:c>
      <x:c r="L92" s="10" t="n">
        <x:f>IF(COUNT(D92,H92)&lt;2,"MISSING",ROUND(D92*H92,2))</x:f>
        <x:v>160</x:v>
      </x:c>
      <x:c r="M92" s="10" t="n">
        <x:f>IF(COUNT(D92,I92)&lt;2,"MISSING",ROUND(D92*I92,2))</x:f>
        <x:v>0</x:v>
      </x:c>
      <x:c r="N92" s="10" t="n">
        <x:f>IF(COUNT(D92,J92)&lt;2,"MISSING",ROUND(D92*J92,2))</x:f>
        <x:v>0</x:v>
      </x:c>
      <x:c r="O92" s="10" t="n">
        <x:f>IF(COUNT(K92:N92)&lt;4,"MISSING",SUM(K92:N92))</x:f>
        <x:v>480</x:v>
      </x:c>
      <x:c r="P92" s="2" t="str">
        <x:v>Synthetic component rates</x:v>
      </x:c>
    </x:row>
    <x:row r="93" ht="24" customHeight="1">
      <x:c r="A93" s="2" t="str">
        <x:f>'Quantity takeoff'!A93</x:f>
        <x:v>27-01</x:v>
      </x:c>
      <x:c r="B93" s="2" t="str">
        <x:f>'Quantity takeoff'!B93</x:f>
        <x:v>Fire alarm</x:v>
      </x:c>
      <x:c r="C93" s="2" t="str">
        <x:f>'Quantity takeoff'!C93</x:f>
        <x:v>Fire alarm control panel</x:v>
      </x:c>
      <x:c r="D93" s="10" t="n">
        <x:f>IF(ISNUMBER('Quantity takeoff'!D93),'Quantity takeoff'!D93,"MISSING")</x:f>
        <x:v>1</x:v>
      </x:c>
      <x:c r="E93" s="2" t="str">
        <x:f>'Quantity takeoff'!E93</x:f>
        <x:v>EA</x:v>
      </x:c>
      <x:c r="F93" s="13" t="n">
        <x:v>0</x:v>
      </x:c>
      <x:c r="G93" s="11" t="n">
        <x:v>450</x:v>
      </x:c>
      <x:c r="H93" s="11" t="n">
        <x:v>180</x:v>
      </x:c>
      <x:c r="I93" s="11" t="n">
        <x:v>0</x:v>
      </x:c>
      <x:c r="J93" s="11" t="n">
        <x:v>0</x:v>
      </x:c>
      <x:c r="K93" s="10" t="n">
        <x:f>IF(COUNT(D93,F93,G93)&lt;3,"MISSING",ROUND(D93*(1+F93)*G93,2))</x:f>
        <x:v>450</x:v>
      </x:c>
      <x:c r="L93" s="10" t="n">
        <x:f>IF(COUNT(D93,H93)&lt;2,"MISSING",ROUND(D93*H93,2))</x:f>
        <x:v>180</x:v>
      </x:c>
      <x:c r="M93" s="10" t="n">
        <x:f>IF(COUNT(D93,I93)&lt;2,"MISSING",ROUND(D93*I93,2))</x:f>
        <x:v>0</x:v>
      </x:c>
      <x:c r="N93" s="10" t="n">
        <x:f>IF(COUNT(D93,J93)&lt;2,"MISSING",ROUND(D93*J93,2))</x:f>
        <x:v>0</x:v>
      </x:c>
      <x:c r="O93" s="10" t="n">
        <x:f>IF(COUNT(K93:N93)&lt;4,"MISSING",SUM(K93:N93))</x:f>
        <x:v>630</x:v>
      </x:c>
      <x:c r="P93" s="2" t="str">
        <x:v>Synthetic component rates</x:v>
      </x:c>
    </x:row>
    <x:row r="94" ht="24" customHeight="1">
      <x:c r="A94" s="2" t="str">
        <x:f>'Quantity takeoff'!A94</x:f>
        <x:v>27-02</x:v>
      </x:c>
      <x:c r="B94" s="2" t="str">
        <x:f>'Quantity takeoff'!B94</x:f>
        <x:v>Fire alarm</x:v>
      </x:c>
      <x:c r="C94" s="2" t="str">
        <x:f>'Quantity takeoff'!C94</x:f>
        <x:v>Detection and notification devices</x:v>
      </x:c>
      <x:c r="D94" s="10" t="n">
        <x:f>IF(ISNUMBER('Quantity takeoff'!D94),'Quantity takeoff'!D94,"MISSING")</x:f>
        <x:v>18</x:v>
      </x:c>
      <x:c r="E94" s="2" t="str">
        <x:f>'Quantity takeoff'!E94</x:f>
        <x:v>EA</x:v>
      </x:c>
      <x:c r="F94" s="13" t="n">
        <x:v>0</x:v>
      </x:c>
      <x:c r="G94" s="11" t="n">
        <x:v>25</x:v>
      </x:c>
      <x:c r="H94" s="11" t="n">
        <x:v>20</x:v>
      </x:c>
      <x:c r="I94" s="11" t="n">
        <x:v>0</x:v>
      </x:c>
      <x:c r="J94" s="11" t="n">
        <x:v>0</x:v>
      </x:c>
      <x:c r="K94" s="10" t="n">
        <x:f>IF(COUNT(D94,F94,G94)&lt;3,"MISSING",ROUND(D94*(1+F94)*G94,2))</x:f>
        <x:v>450</x:v>
      </x:c>
      <x:c r="L94" s="10" t="n">
        <x:f>IF(COUNT(D94,H94)&lt;2,"MISSING",ROUND(D94*H94,2))</x:f>
        <x:v>360</x:v>
      </x:c>
      <x:c r="M94" s="10" t="n">
        <x:f>IF(COUNT(D94,I94)&lt;2,"MISSING",ROUND(D94*I94,2))</x:f>
        <x:v>0</x:v>
      </x:c>
      <x:c r="N94" s="10" t="n">
        <x:f>IF(COUNT(D94,J94)&lt;2,"MISSING",ROUND(D94*J94,2))</x:f>
        <x:v>0</x:v>
      </x:c>
      <x:c r="O94" s="10" t="n">
        <x:f>IF(COUNT(K94:N94)&lt;4,"MISSING",SUM(K94:N94))</x:f>
        <x:v>810</x:v>
      </x:c>
      <x:c r="P94" s="2" t="str">
        <x:v>Synthetic component rates</x:v>
      </x:c>
    </x:row>
    <x:row r="95" ht="24" customHeight="1">
      <x:c r="A95" s="2" t="str">
        <x:f>'Quantity takeoff'!A95</x:f>
        <x:v>27-03</x:v>
      </x:c>
      <x:c r="B95" s="2" t="str">
        <x:f>'Quantity takeoff'!B95</x:f>
        <x:v>Fire alarm</x:v>
      </x:c>
      <x:c r="C95" s="2" t="str">
        <x:f>'Quantity takeoff'!C95</x:f>
        <x:v>Programming and acceptance test</x:v>
      </x:c>
      <x:c r="D95" s="10" t="n">
        <x:f>IF(ISNUMBER('Quantity takeoff'!D95),'Quantity takeoff'!D95,"MISSING")</x:f>
        <x:v>1</x:v>
      </x:c>
      <x:c r="E95" s="2" t="str">
        <x:f>'Quantity takeoff'!E95</x:f>
        <x:v>LS</x:v>
      </x:c>
      <x:c r="F95" s="13" t="n">
        <x:v>0</x:v>
      </x:c>
      <x:c r="G95" s="11" t="n">
        <x:v>0</x:v>
      </x:c>
      <x:c r="H95" s="11" t="n">
        <x:v>0</x:v>
      </x:c>
      <x:c r="I95" s="11" t="n">
        <x:v>0</x:v>
      </x:c>
      <x:c r="J95" s="11" t="n">
        <x:v>250</x:v>
      </x:c>
      <x:c r="K95" s="10" t="n">
        <x:f>IF(COUNT(D95,F95,G95)&lt;3,"MISSING",ROUND(D95*(1+F95)*G95,2))</x:f>
        <x:v>0</x:v>
      </x:c>
      <x:c r="L95" s="10" t="n">
        <x:f>IF(COUNT(D95,H95)&lt;2,"MISSING",ROUND(D95*H95,2))</x:f>
        <x:v>0</x:v>
      </x:c>
      <x:c r="M95" s="10" t="n">
        <x:f>IF(COUNT(D95,I95)&lt;2,"MISSING",ROUND(D95*I95,2))</x:f>
        <x:v>0</x:v>
      </x:c>
      <x:c r="N95" s="10" t="n">
        <x:f>IF(COUNT(D95,J95)&lt;2,"MISSING",ROUND(D95*J95,2))</x:f>
        <x:v>250</x:v>
      </x:c>
      <x:c r="O95" s="10" t="n">
        <x:f>IF(COUNT(K95:N95)&lt;4,"MISSING",SUM(K95:N95))</x:f>
        <x:v>250</x:v>
      </x:c>
      <x:c r="P95" s="2" t="str">
        <x:v>Synthetic subcontract package</x:v>
      </x:c>
    </x:row>
    <x:row r="96" ht="24" customHeight="1">
      <x:c r="A96" s="2" t="str">
        <x:f>'Quantity takeoff'!A96</x:f>
        <x:v>28-01</x:v>
      </x:c>
      <x:c r="B96" s="2" t="str">
        <x:f>'Quantity takeoff'!B96</x:f>
        <x:v>Exterior improvements and landscape</x:v>
      </x:c>
      <x:c r="C96" s="2" t="str">
        <x:f>'Quantity takeoff'!C96</x:f>
        <x:v>Concrete walks</x:v>
      </x:c>
      <x:c r="D96" s="10" t="n">
        <x:f>IF(ISNUMBER('Quantity takeoff'!D96),'Quantity takeoff'!D96,"MISSING")</x:f>
        <x:v>600</x:v>
      </x:c>
      <x:c r="E96" s="2" t="str">
        <x:f>'Quantity takeoff'!E96</x:f>
        <x:v>SF</x:v>
      </x:c>
      <x:c r="F96" s="13" t="n">
        <x:v>0.05</x:v>
      </x:c>
      <x:c r="G96" s="11" t="n">
        <x:v>1.5</x:v>
      </x:c>
      <x:c r="H96" s="11" t="n">
        <x:v>1.5</x:v>
      </x:c>
      <x:c r="I96" s="11" t="n">
        <x:v>0.1</x:v>
      </x:c>
      <x:c r="J96" s="11" t="n">
        <x:v>0</x:v>
      </x:c>
      <x:c r="K96" s="10" t="n">
        <x:f>IF(COUNT(D96,F96,G96)&lt;3,"MISSING",ROUND(D96*(1+F96)*G96,2))</x:f>
        <x:v>945</x:v>
      </x:c>
      <x:c r="L96" s="10" t="n">
        <x:f>IF(COUNT(D96,H96)&lt;2,"MISSING",ROUND(D96*H96,2))</x:f>
        <x:v>900</x:v>
      </x:c>
      <x:c r="M96" s="10" t="n">
        <x:f>IF(COUNT(D96,I96)&lt;2,"MISSING",ROUND(D96*I96,2))</x:f>
        <x:v>60</x:v>
      </x:c>
      <x:c r="N96" s="10" t="n">
        <x:f>IF(COUNT(D96,J96)&lt;2,"MISSING",ROUND(D96*J96,2))</x:f>
        <x:v>0</x:v>
      </x:c>
      <x:c r="O96" s="10" t="n">
        <x:f>IF(COUNT(K96:N96)&lt;4,"MISSING",SUM(K96:N96))</x:f>
        <x:v>1905</x:v>
      </x:c>
      <x:c r="P96" s="2" t="str">
        <x:v>Synthetic component rates</x:v>
      </x:c>
    </x:row>
    <x:row r="97" ht="24" customHeight="1">
      <x:c r="A97" s="2" t="str">
        <x:f>'Quantity takeoff'!A97</x:f>
        <x:v>28-02</x:v>
      </x:c>
      <x:c r="B97" s="2" t="str">
        <x:f>'Quantity takeoff'!B97</x:f>
        <x:v>Exterior improvements and landscape</x:v>
      </x:c>
      <x:c r="C97" s="2" t="str">
        <x:f>'Quantity takeoff'!C97</x:f>
        <x:v>Asphalt paving</x:v>
      </x:c>
      <x:c r="D97" s="10" t="n">
        <x:f>IF(ISNUMBER('Quantity takeoff'!D97),'Quantity takeoff'!D97,"MISSING")</x:f>
        <x:v>1800</x:v>
      </x:c>
      <x:c r="E97" s="2" t="str">
        <x:f>'Quantity takeoff'!E97</x:f>
        <x:v>SF</x:v>
      </x:c>
      <x:c r="F97" s="13" t="n">
        <x:v>0.05</x:v>
      </x:c>
      <x:c r="G97" s="11" t="n">
        <x:v>1.2</x:v>
      </x:c>
      <x:c r="H97" s="11" t="n">
        <x:v>0.6</x:v>
      </x:c>
      <x:c r="I97" s="11" t="n">
        <x:v>0.2</x:v>
      </x:c>
      <x:c r="J97" s="11" t="n">
        <x:v>0</x:v>
      </x:c>
      <x:c r="K97" s="10" t="n">
        <x:f>IF(COUNT(D97,F97,G97)&lt;3,"MISSING",ROUND(D97*(1+F97)*G97,2))</x:f>
        <x:v>2268</x:v>
      </x:c>
      <x:c r="L97" s="10" t="n">
        <x:f>IF(COUNT(D97,H97)&lt;2,"MISSING",ROUND(D97*H97,2))</x:f>
        <x:v>1080</x:v>
      </x:c>
      <x:c r="M97" s="10" t="n">
        <x:f>IF(COUNT(D97,I97)&lt;2,"MISSING",ROUND(D97*I97,2))</x:f>
        <x:v>360</x:v>
      </x:c>
      <x:c r="N97" s="10" t="n">
        <x:f>IF(COUNT(D97,J97)&lt;2,"MISSING",ROUND(D97*J97,2))</x:f>
        <x:v>0</x:v>
      </x:c>
      <x:c r="O97" s="10" t="n">
        <x:f>IF(COUNT(K97:N97)&lt;4,"MISSING",SUM(K97:N97))</x:f>
        <x:v>3708</x:v>
      </x:c>
      <x:c r="P97" s="2" t="str">
        <x:v>Synthetic component rates</x:v>
      </x:c>
    </x:row>
    <x:row r="98" ht="24" customHeight="1">
      <x:c r="A98" s="2" t="str">
        <x:f>'Quantity takeoff'!A98</x:f>
        <x:v>28-03</x:v>
      </x:c>
      <x:c r="B98" s="2" t="str">
        <x:f>'Quantity takeoff'!B98</x:f>
        <x:v>Exterior improvements and landscape</x:v>
      </x:c>
      <x:c r="C98" s="2" t="str">
        <x:f>'Quantity takeoff'!C98</x:f>
        <x:v>Planting and irrigation</x:v>
      </x:c>
      <x:c r="D98" s="10" t="n">
        <x:f>IF(ISNUMBER('Quantity takeoff'!D98),'Quantity takeoff'!D98,"MISSING")</x:f>
        <x:v>1</x:v>
      </x:c>
      <x:c r="E98" s="2" t="str">
        <x:f>'Quantity takeoff'!E98</x:f>
        <x:v>LS</x:v>
      </x:c>
      <x:c r="F98" s="13" t="n">
        <x:v>0</x:v>
      </x:c>
      <x:c r="G98" s="11" t="n">
        <x:v>0</x:v>
      </x:c>
      <x:c r="H98" s="11" t="n">
        <x:v>0</x:v>
      </x:c>
      <x:c r="I98" s="11" t="n">
        <x:v>0</x:v>
      </x:c>
      <x:c r="J98" s="11" t="n">
        <x:v>900</x:v>
      </x:c>
      <x:c r="K98" s="10" t="n">
        <x:f>IF(COUNT(D98,F98,G98)&lt;3,"MISSING",ROUND(D98*(1+F98)*G98,2))</x:f>
        <x:v>0</x:v>
      </x:c>
      <x:c r="L98" s="10" t="n">
        <x:f>IF(COUNT(D98,H98)&lt;2,"MISSING",ROUND(D98*H98,2))</x:f>
        <x:v>0</x:v>
      </x:c>
      <x:c r="M98" s="10" t="n">
        <x:f>IF(COUNT(D98,I98)&lt;2,"MISSING",ROUND(D98*I98,2))</x:f>
        <x:v>0</x:v>
      </x:c>
      <x:c r="N98" s="10" t="n">
        <x:f>IF(COUNT(D98,J98)&lt;2,"MISSING",ROUND(D98*J98,2))</x:f>
        <x:v>900</x:v>
      </x:c>
      <x:c r="O98" s="10" t="n">
        <x:f>IF(COUNT(K98:N98)&lt;4,"MISSING",SUM(K98:N98))</x:f>
        <x:v>900</x:v>
      </x:c>
      <x:c r="P98" s="2" t="str">
        <x:v>Synthetic subcontract package</x:v>
      </x:c>
    </x:row>
    <x:row r="99" ht="24" customHeight="1">
      <x:c r="A99" s="2" t="str">
        <x:f>'Quantity takeoff'!A99</x:f>
        <x:v>28-04</x:v>
      </x:c>
      <x:c r="B99" s="2" t="str">
        <x:f>'Quantity takeoff'!B99</x:f>
        <x:v>Exterior improvements and landscape</x:v>
      </x:c>
      <x:c r="C99" s="2" t="str">
        <x:f>'Quantity takeoff'!C99</x:f>
        <x:v>Site fencing</x:v>
      </x:c>
      <x:c r="D99" s="10" t="n">
        <x:f>IF(ISNUMBER('Quantity takeoff'!D99),'Quantity takeoff'!D99,"MISSING")</x:f>
        <x:v>120</x:v>
      </x:c>
      <x:c r="E99" s="2" t="str">
        <x:f>'Quantity takeoff'!E99</x:f>
        <x:v>LF</x:v>
      </x:c>
      <x:c r="F99" s="13" t="n">
        <x:v>0.05</x:v>
      </x:c>
      <x:c r="G99" s="11" t="n">
        <x:v>8</x:v>
      </x:c>
      <x:c r="H99" s="11" t="n">
        <x:v>4</x:v>
      </x:c>
      <x:c r="I99" s="11" t="n">
        <x:v>0</x:v>
      </x:c>
      <x:c r="J99" s="11" t="n">
        <x:v>0</x:v>
      </x:c>
      <x:c r="K99" s="10" t="n">
        <x:f>IF(COUNT(D99,F99,G99)&lt;3,"MISSING",ROUND(D99*(1+F99)*G99,2))</x:f>
        <x:v>1008</x:v>
      </x:c>
      <x:c r="L99" s="10" t="n">
        <x:f>IF(COUNT(D99,H99)&lt;2,"MISSING",ROUND(D99*H99,2))</x:f>
        <x:v>480</x:v>
      </x:c>
      <x:c r="M99" s="10" t="n">
        <x:f>IF(COUNT(D99,I99)&lt;2,"MISSING",ROUND(D99*I99,2))</x:f>
        <x:v>0</x:v>
      </x:c>
      <x:c r="N99" s="10" t="n">
        <x:f>IF(COUNT(D99,J99)&lt;2,"MISSING",ROUND(D99*J99,2))</x:f>
        <x:v>0</x:v>
      </x:c>
      <x:c r="O99" s="10" t="n">
        <x:f>IF(COUNT(K99:N99)&lt;4,"MISSING",SUM(K99:N99))</x:f>
        <x:v>1488</x:v>
      </x:c>
      <x:c r="P99" s="2" t="str">
        <x:v>Synthetic component rates</x:v>
      </x:c>
    </x:row>
  </x:sheetData>
  <x:pageMargins left="0.7" right="0.7" top="0.75" bottom="0.75" header="0.3" footer="0.3"/>
  <x:tableParts count="1">
    <x:tablePart xmlns:r="http://schemas.openxmlformats.org/officeDocument/2006/relationships" r:id="Rdd8a0b9068e049f8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ySplit="7" topLeftCell="A8" activePane="bottomLeft" state="frozen"/>
    </x:sheetView>
  </x:sheetViews>
  <x:sheetFormatPr defaultRowHeight="15"/>
  <x:cols>
    <x:col min="1" max="1" width="38" hidden="0" customWidth="1"/>
    <x:col min="2" max="2" width="23" hidden="0" customWidth="1"/>
    <x:col min="3" max="3" width="48" hidden="0" customWidth="1"/>
    <x:col min="4" max="4" width="55" hidden="0" customWidth="1"/>
  </x:cols>
  <x:sheetData>
    <x:row r="1" ht="24" customHeight="1">
      <x:c r="A1" s="2"/>
      <x:c r="B1" s="2"/>
      <x:c r="C1" s="2"/>
      <x:c r="D1" s="2"/>
    </x:row>
    <x:row r="2" ht="24" customHeight="1">
      <x:c r="A2" s="3" t="str">
        <x:v>MEGHA ESTIMATES / Scope and basis</x:v>
      </x:c>
      <x:c r="B2" s="2"/>
      <x:c r="C2" s="2"/>
      <x:c r="D2" s="2"/>
    </x:row>
    <x:row r="3" ht="24" customHeight="1">
      <x:c r="A3" s="4"/>
      <x:c r="B3" s="4"/>
      <x:c r="C3" s="4"/>
      <x:c r="D3" s="4"/>
    </x:row>
    <x:row r="4" ht="24" customHeight="1">
      <x:c r="A4" s="5" t="str">
        <x:v>SAMPLE ONLY — fictional quantities and rates. Not a bid.</x:v>
      </x:c>
      <x:c r="B4" s="2"/>
      <x:c r="C4" s="2"/>
      <x:c r="D4" s="2"/>
    </x:row>
    <x:row r="5" ht="24" customHeight="1">
      <x:c r="A5" s="2"/>
      <x:c r="B5" s="2"/>
      <x:c r="C5" s="2"/>
      <x:c r="D5" s="2"/>
    </x:row>
    <x:row r="6" ht="24" customHeight="1">
      <x:c r="A6" s="2"/>
      <x:c r="B6" s="2"/>
      <x:c r="C6" s="2"/>
      <x:c r="D6" s="2"/>
    </x:row>
    <x:row r="7" ht="34" customHeight="1">
      <x:c r="A7" s="9" t="str">
        <x:v>Trade / category</x:v>
      </x:c>
      <x:c r="B7" s="9" t="str">
        <x:v>Status</x:v>
      </x:c>
      <x:c r="C7" s="9" t="str">
        <x:v>Reference / scope</x:v>
      </x:c>
      <x:c r="D7" s="9" t="str">
        <x:v>Coordination requirement</x:v>
      </x:c>
    </x:row>
    <x:row r="8" ht="44" customHeight="1">
      <x:c r="A8" s="19" t="str">
        <x:v>General conditions</x:v>
      </x:c>
      <x:c r="B8" s="19" t="str">
        <x:v>Illustrative inclusion</x:v>
      </x:c>
      <x:c r="C8" s="19" t="str">
        <x:v>G-001 / DEMO B</x:v>
      </x:c>
      <x:c r="D8" s="19" t="str">
        <x:v>Time-based supervision excludes home-office overhead.</x:v>
      </x:c>
    </x:row>
    <x:row r="9" ht="44" customHeight="1">
      <x:c r="A9" s="19" t="str">
        <x:v>Selective demolition</x:v>
      </x:c>
      <x:c r="B9" s="19" t="str">
        <x:v>Illustrative inclusion</x:v>
      </x:c>
      <x:c r="C9" s="19" t="str">
        <x:v>D-101 / DEMO B</x:v>
      </x:c>
      <x:c r="D9" s="19" t="str">
        <x:v>Existing outbuilding removal only; hazardous material remediation excluded.</x:v>
      </x:c>
    </x:row>
    <x:row r="10" ht="44" customHeight="1">
      <x:c r="A10" s="19" t="str">
        <x:v>Site protection and earthwork</x:v>
      </x:c>
      <x:c r="B10" s="19" t="str">
        <x:v>Illustrative inclusion</x:v>
      </x:c>
      <x:c r="C10" s="19" t="str">
        <x:v>C-101 / DEMO B</x:v>
      </x:c>
      <x:c r="D10" s="19" t="str">
        <x:v>Illustrative earth quantities; no geotechnical or survey verification.</x:v>
      </x:c>
    </x:row>
    <x:row r="11" ht="44" customHeight="1">
      <x:c r="A11" s="19" t="str">
        <x:v>Underground site utilities</x:v>
      </x:c>
      <x:c r="B11" s="19" t="str">
        <x:v>Illustrative inclusion</x:v>
      </x:c>
      <x:c r="C11" s="19" t="str">
        <x:v>C-102 / DEMO B</x:v>
      </x:c>
      <x:c r="D11" s="19" t="str">
        <x:v>External runs stop at building perimeter; indoor distribution is separate.</x:v>
      </x:c>
    </x:row>
    <x:row r="12" ht="44" customHeight="1">
      <x:c r="A12" s="19" t="str">
        <x:v>Concrete and reinforcing</x:v>
      </x:c>
      <x:c r="B12" s="19" t="str">
        <x:v>Illustrative inclusion</x:v>
      </x:c>
      <x:c r="C12" s="19" t="str">
        <x:v>S-101 / DEMO B</x:v>
      </x:c>
      <x:c r="D12" s="19" t="str">
        <x:v>Net concrete volume excludes waste; reinforcing shown separately.</x:v>
      </x:c>
    </x:row>
    <x:row r="13" ht="44" customHeight="1">
      <x:c r="A13" s="19" t="str">
        <x:v>Masonry</x:v>
      </x:c>
      <x:c r="B13" s="19" t="str">
        <x:v>Illustrative inclusion</x:v>
      </x:c>
      <x:c r="C13" s="19" t="str">
        <x:v>A-201 / DEMO B</x:v>
      </x:c>
      <x:c r="D13" s="19" t="str">
        <x:v>Facade accent area only; wall framing is in rough carpentry.</x:v>
      </x:c>
    </x:row>
    <x:row r="14" ht="44" customHeight="1">
      <x:c r="A14" s="19" t="str">
        <x:v>Structural and miscellaneous metals</x:v>
      </x:c>
      <x:c r="B14" s="19" t="str">
        <x:v>Illustrative inclusion</x:v>
      </x:c>
      <x:c r="C14" s="19" t="str">
        <x:v>S-102 / DEMO B</x:v>
      </x:c>
      <x:c r="D14" s="19" t="str">
        <x:v>Illustrative beam weight and rail length; engineering design excluded.</x:v>
      </x:c>
    </x:row>
    <x:row r="15" ht="44" customHeight="1">
      <x:c r="A15" s="19" t="str">
        <x:v>Rough carpentry and framing</x:v>
      </x:c>
      <x:c r="B15" s="19" t="str">
        <x:v>Illustrative inclusion</x:v>
      </x:c>
      <x:c r="C15" s="19" t="str">
        <x:v>S-103 / DEMO B</x:v>
      </x:c>
      <x:c r="D15" s="19" t="str">
        <x:v>Wall, roof and backing scope; no overlap with structural steel.</x:v>
      </x:c>
    </x:row>
    <x:row r="16" ht="44" customHeight="1">
      <x:c r="A16" s="19" t="str">
        <x:v>Roofing</x:v>
      </x:c>
      <x:c r="B16" s="19" t="str">
        <x:v>Illustrative inclusion</x:v>
      </x:c>
      <x:c r="C16" s="19" t="str">
        <x:v>A-301 / DEMO B</x:v>
      </x:c>
      <x:c r="D16" s="19" t="str">
        <x:v>Roof surface is a fictional sloped area; edges are separate.</x:v>
      </x:c>
    </x:row>
    <x:row r="17" ht="44" customHeight="1">
      <x:c r="A17" s="19" t="str">
        <x:v>Waterproofing and sealants</x:v>
      </x:c>
      <x:c r="B17" s="19" t="str">
        <x:v>Illustrative inclusion</x:v>
      </x:c>
      <x:c r="C17" s="19" t="str">
        <x:v>A-302 / DEMO B</x:v>
      </x:c>
      <x:c r="D17" s="19" t="str">
        <x:v>Below-grade and wet-area membranes; window sealants assigned here.</x:v>
      </x:c>
    </x:row>
    <x:row r="18" ht="44" customHeight="1">
      <x:c r="A18" s="19" t="str">
        <x:v>Insulation and air barriers</x:v>
      </x:c>
      <x:c r="B18" s="19" t="str">
        <x:v>Illustrative inclusion</x:v>
      </x:c>
      <x:c r="C18" s="19" t="str">
        <x:v>A-303 / DEMO B</x:v>
      </x:c>
      <x:c r="D18" s="19" t="str">
        <x:v>R-values are not specified in this demonstration.</x:v>
      </x:c>
    </x:row>
    <x:row r="19" ht="44" customHeight="1">
      <x:c r="A19" s="19" t="str">
        <x:v>Exterior cladding</x:v>
      </x:c>
      <x:c r="B19" s="19" t="str">
        <x:v>Illustrative inclusion</x:v>
      </x:c>
      <x:c r="C19" s="19" t="str">
        <x:v>A-201 / DEMO B</x:v>
      </x:c>
      <x:c r="D19" s="19" t="str">
        <x:v>Net area excludes masonry and openings.</x:v>
      </x:c>
    </x:row>
    <x:row r="20" ht="44" customHeight="1">
      <x:c r="A20" s="19" t="str">
        <x:v>Doors and hardware</x:v>
      </x:c>
      <x:c r="B20" s="19" t="str">
        <x:v>Illustrative inclusion</x:v>
      </x:c>
      <x:c r="C20" s="19" t="str">
        <x:v>A-601 / DEMO B</x:v>
      </x:c>
      <x:c r="D20" s="19" t="str">
        <x:v>Hardware item is separate from door/frame sets.</x:v>
      </x:c>
    </x:row>
    <x:row r="21" ht="44" customHeight="1">
      <x:c r="A21" s="19" t="str">
        <x:v>Windows and glazing</x:v>
      </x:c>
      <x:c r="B21" s="19" t="str">
        <x:v>Illustrative inclusion</x:v>
      </x:c>
      <x:c r="C21" s="19" t="str">
        <x:v>A-602 / DEMO B</x:v>
      </x:c>
      <x:c r="D21" s="19" t="str">
        <x:v>Glass areas and counts are demonstration inputs.</x:v>
      </x:c>
    </x:row>
    <x:row r="22" ht="44" customHeight="1">
      <x:c r="A22" s="19" t="str">
        <x:v>Drywall and ceilings</x:v>
      </x:c>
      <x:c r="B22" s="19" t="str">
        <x:v>Illustrative inclusion</x:v>
      </x:c>
      <x:c r="C22" s="19" t="str">
        <x:v>A-401 / DEMO B</x:v>
      </x:c>
      <x:c r="D22" s="19" t="str">
        <x:v>Board, finish and ceiling assemblies are separate.</x:v>
      </x:c>
    </x:row>
    <x:row r="23" ht="44" customHeight="1">
      <x:c r="A23" s="19" t="str">
        <x:v>Flooring and tile</x:v>
      </x:c>
      <x:c r="B23" s="19" t="str">
        <x:v>Illustrative inclusion</x:v>
      </x:c>
      <x:c r="C23" s="19" t="str">
        <x:v>A-402 / DEMO B</x:v>
      </x:c>
      <x:c r="D23" s="19" t="str">
        <x:v>Floor zones sum to 2,000 SF net; wall tile is additional.</x:v>
      </x:c>
    </x:row>
    <x:row r="24" ht="44" customHeight="1">
      <x:c r="A24" s="19" t="str">
        <x:v>Painting and coatings</x:v>
      </x:c>
      <x:c r="B24" s="19" t="str">
        <x:v>Illustrative inclusion</x:v>
      </x:c>
      <x:c r="C24" s="19" t="str">
        <x:v>A-402 / DEMO B</x:v>
      </x:c>
      <x:c r="D24" s="19" t="str">
        <x:v>Paint is a complete system per net surface, not per coat.</x:v>
      </x:c>
    </x:row>
    <x:row r="25" ht="44" customHeight="1">
      <x:c r="A25" s="19" t="str">
        <x:v>Millwork and countertops</x:v>
      </x:c>
      <x:c r="B25" s="19" t="str">
        <x:v>Illustrative inclusion</x:v>
      </x:c>
      <x:c r="C25" s="19" t="str">
        <x:v>A-501 / DEMO B</x:v>
      </x:c>
      <x:c r="D25" s="19" t="str">
        <x:v>Casework excludes appliances and plumbing fixtures.</x:v>
      </x:c>
    </x:row>
    <x:row r="26" ht="44" customHeight="1">
      <x:c r="A26" s="19" t="str">
        <x:v>Specialties and accessories</x:v>
      </x:c>
      <x:c r="B26" s="19" t="str">
        <x:v>Illustrative inclusion</x:v>
      </x:c>
      <x:c r="C26" s="19" t="str">
        <x:v>A-502 / DEMO B</x:v>
      </x:c>
      <x:c r="D26" s="19" t="str">
        <x:v>Accessories include installation; toilet fixtures are in plumbing.</x:v>
      </x:c>
    </x:row>
    <x:row r="27" ht="44" customHeight="1">
      <x:c r="A27" s="19" t="str">
        <x:v>Equipment and appliances</x:v>
      </x:c>
      <x:c r="B27" s="19" t="str">
        <x:v>Illustrative inclusion</x:v>
      </x:c>
      <x:c r="C27" s="19" t="str">
        <x:v>A-503 / DEMO B</x:v>
      </x:c>
      <x:c r="D27" s="19" t="str">
        <x:v>Appliance installation excludes MEP connections, carried by each trade.</x:v>
      </x:c>
    </x:row>
    <x:row r="28" ht="44" customHeight="1">
      <x:c r="A28" s="19" t="str">
        <x:v>Fire protection</x:v>
      </x:c>
      <x:c r="B28" s="19" t="str">
        <x:v>Illustrative inclusion</x:v>
      </x:c>
      <x:c r="C28" s="19" t="str">
        <x:v>FP-101 / DEMO B</x:v>
      </x:c>
      <x:c r="D28" s="19" t="str">
        <x:v>Subcontract rates include all trade labor/material/equipment; no duplicate components.</x:v>
      </x:c>
    </x:row>
    <x:row r="29" ht="44" customHeight="1">
      <x:c r="A29" s="19" t="str">
        <x:v>Plumbing</x:v>
      </x:c>
      <x:c r="B29" s="19" t="str">
        <x:v>Illustrative inclusion</x:v>
      </x:c>
      <x:c r="C29" s="19" t="str">
        <x:v>P-101 / DEMO B</x:v>
      </x:c>
      <x:c r="D29" s="19" t="str">
        <x:v>Interior distribution only; external laterals are in site utilities.</x:v>
      </x:c>
    </x:row>
    <x:row r="30" ht="44" customHeight="1">
      <x:c r="A30" s="19" t="str">
        <x:v>HVAC</x:v>
      </x:c>
      <x:c r="B30" s="19" t="str">
        <x:v>Illustrative inclusion</x:v>
      </x:c>
      <x:c r="C30" s="19" t="str">
        <x:v>M-101 / DEMO B</x:v>
      </x:c>
      <x:c r="D30" s="19" t="str">
        <x:v>Equipment capacity is intentionally unspecified; not a load calculation.</x:v>
      </x:c>
    </x:row>
    <x:row r="31" ht="44" customHeight="1">
      <x:c r="A31" s="19" t="str">
        <x:v>Electrical power</x:v>
      </x:c>
      <x:c r="B31" s="19" t="str">
        <x:v>Illustrative inclusion</x:v>
      </x:c>
      <x:c r="C31" s="19" t="str">
        <x:v>E-101 / DEMO B</x:v>
      </x:c>
      <x:c r="D31" s="19" t="str">
        <x:v>Power distribution excludes lighting, communications and external utility fees.</x:v>
      </x:c>
    </x:row>
    <x:row r="32" ht="44" customHeight="1">
      <x:c r="A32" s="19" t="str">
        <x:v>Lighting and controls</x:v>
      </x:c>
      <x:c r="B32" s="19" t="str">
        <x:v>Illustrative inclusion</x:v>
      </x:c>
      <x:c r="C32" s="19" t="str">
        <x:v>E-102 / DEMO B</x:v>
      </x:c>
      <x:c r="D32" s="19" t="str">
        <x:v>Complete fixtures include lamps/drivers; branch wiring in electrical power.</x:v>
      </x:c>
    </x:row>
    <x:row r="33" ht="44" customHeight="1">
      <x:c r="A33" s="19" t="str">
        <x:v>Communications and security</x:v>
      </x:c>
      <x:c r="B33" s="19" t="str">
        <x:v>Illustrative inclusion</x:v>
      </x:c>
      <x:c r="C33" s="19" t="str">
        <x:v>T-101 / DEMO B</x:v>
      </x:c>
      <x:c r="D33" s="19" t="str">
        <x:v>Low-voltage subsystem scope; active IT subscriptions excluded.</x:v>
      </x:c>
    </x:row>
    <x:row r="34" ht="44" customHeight="1">
      <x:c r="A34" s="19" t="str">
        <x:v>Fire alarm</x:v>
      </x:c>
      <x:c r="B34" s="19" t="str">
        <x:v>Illustrative inclusion</x:v>
      </x:c>
      <x:c r="C34" s="19" t="str">
        <x:v>FA-101 / DEMO B</x:v>
      </x:c>
      <x:c r="D34" s="19" t="str">
        <x:v>Dedicated fire alarm scope; sprinkler piping priced separately.</x:v>
      </x:c>
    </x:row>
    <x:row r="35" ht="44" customHeight="1">
      <x:c r="A35" s="19" t="str">
        <x:v>Exterior improvements and landscape</x:v>
      </x:c>
      <x:c r="B35" s="19" t="str">
        <x:v>Illustrative inclusion</x:v>
      </x:c>
      <x:c r="C35" s="19" t="str">
        <x:v>L-101 / DEMO B</x:v>
      </x:c>
      <x:c r="D35" s="19" t="str">
        <x:v>Finish sitework separate from excavation, utilities and slab on grade.</x:v>
      </x:c>
    </x:row>
    <x:row r="36" ht="44" customHeight="1">
      <x:c r="A36" s="19" t="str">
        <x:v>Elevators and conveying</x:v>
      </x:c>
      <x:c r="B36" s="19" t="str">
        <x:v>Not applicable</x:v>
      </x:c>
      <x:c r="C36" s="19" t="str">
        <x:v>Outside base total</x:v>
      </x:c>
      <x:c r="D36" s="19" t="str">
        <x:v>Fictional single-story building; confirm any actual accessibility lifting requirement.</x:v>
      </x:c>
    </x:row>
    <x:row r="37" ht="44" customHeight="1">
      <x:c r="A37" s="19" t="str">
        <x:v>Deep foundations and shoring</x:v>
      </x:c>
      <x:c r="B37" s="19" t="str">
        <x:v>Excluded</x:v>
      </x:c>
      <x:c r="C37" s="19" t="str">
        <x:v>Outside base total</x:v>
      </x:c>
      <x:c r="D37" s="19" t="str">
        <x:v>No engineered piling or permanent shoring design in the fictional scope.</x:v>
      </x:c>
    </x:row>
    <x:row r="38" ht="44" customHeight="1">
      <x:c r="A38" s="19" t="str">
        <x:v>Process and industrial systems</x:v>
      </x:c>
      <x:c r="B38" s="19" t="str">
        <x:v>Not applicable</x:v>
      </x:c>
      <x:c r="C38" s="19" t="str">
        <x:v>Outside base total</x:v>
      </x:c>
      <x:c r="D38" s="19" t="str">
        <x:v>No production equipment, medical gas, commercial kitchen or process piping assumed.</x:v>
      </x:c>
    </x:row>
    <x:row r="39" ht="44" customHeight="1">
      <x:c r="A39" s="19" t="str">
        <x:v>Pools, athletic and special construction</x:v>
      </x:c>
      <x:c r="B39" s="19" t="str">
        <x:v>Not applicable</x:v>
      </x:c>
      <x:c r="C39" s="19" t="str">
        <x:v>Outside base total</x:v>
      </x:c>
      <x:c r="D39" s="19" t="str">
        <x:v>No pool, sports facility, specialty enclosure or similar work assumed.</x:v>
      </x:c>
    </x:row>
    <x:row r="40" ht="44" customHeight="1">
      <x:c r="A40" s="19" t="str">
        <x:v>Furniture and movable furnishings</x:v>
      </x:c>
      <x:c r="B40" s="19" t="str">
        <x:v>Owner supplied</x:v>
      </x:c>
      <x:c r="C40" s="19" t="str">
        <x:v>Outside base total</x:v>
      </x:c>
      <x:c r="D40" s="19" t="str">
        <x:v>Loose desks, chairs and decorative furnishings excluded.</x:v>
      </x:c>
    </x:row>
    <x:row r="41" ht="44" customHeight="1">
      <x:c r="A41" s="19" t="str">
        <x:v>Hazardous material remediation</x:v>
      </x:c>
      <x:c r="B41" s="19" t="str">
        <x:v>Excluded</x:v>
      </x:c>
      <x:c r="C41" s="19" t="str">
        <x:v>Outside base total</x:v>
      </x:c>
      <x:c r="D41" s="19" t="str">
        <x:v>No survey or abatement scope assumed; investigate before demolition.</x:v>
      </x:c>
    </x:row>
    <x:row r="42" ht="44" customHeight="1">
      <x:c r="A42" s="19" t="str">
        <x:v>PV, batteries and EV equipment</x:v>
      </x:c>
      <x:c r="B42" s="19" t="str">
        <x:v>Unpriced alternate</x:v>
      </x:c>
      <x:c r="C42" s="19" t="str">
        <x:v>Outside base total</x:v>
      </x:c>
      <x:c r="D42" s="19" t="str">
        <x:v>Not included in base total; design and utility requirements needed.</x:v>
      </x:c>
    </x:row>
    <x:row r="43" ht="44" customHeight="1">
      <x:c r="A43" s="19" t="str">
        <x:v>Taxes, permits, design and utility fees</x:v>
      </x:c>
      <x:c r="B43" s="19" t="str">
        <x:v>Excluded</x:v>
      </x:c>
      <x:c r="C43" s="19" t="str">
        <x:v>Outside base total</x:v>
      </x:c>
      <x:c r="D43" s="19" t="str">
        <x:v>No tax rate or jurisdictional fee is invented. Price separately before a bid.</x:v>
      </x:c>
    </x:row>
    <x:row r="44" ht="24" customHeight="1">
      <x:c r="A44" s="2"/>
      <x:c r="B44" s="2"/>
      <x:c r="C44" s="2"/>
      <x:c r="D44" s="2"/>
    </x:row>
    <x:row r="45" ht="24" customHeight="1">
      <x:c r="A45" s="2"/>
      <x:c r="B45" s="2"/>
      <x:c r="C45" s="2"/>
      <x:c r="D45" s="2"/>
    </x:row>
    <x:row r="46" ht="34" customHeight="1">
      <x:c r="A46" s="9" t="str">
        <x:v>Basis topic</x:v>
      </x:c>
      <x:c r="B46" s="9" t="str">
        <x:v>Description</x:v>
      </x:c>
      <x:c r="C46" s="9" t="str"/>
      <x:c r="D46" s="9" t="str"/>
    </x:row>
    <x:row r="47" ht="42" customHeight="1">
      <x:c r="A47" s="19" t="str">
        <x:v>Project</x:v>
      </x:c>
      <x:c r="B47" s="19" t="str">
        <x:v>Fictional one-story 2,000 SF small commercial building. No real client project or drawing is used.</x:v>
      </x:c>
      <x:c r="C47" s="19"/>
      <x:c r="D47" s="19"/>
    </x:row>
    <x:row r="48" ht="42" customHeight="1">
      <x:c r="A48" s="19" t="str">
        <x:v>Quantity source</x:v>
      </x:c>
      <x:c r="B48" s="19" t="str">
        <x:v>Every quantity is synthetic demonstration data, including sheet references. No measurement is represented as verified.</x:v>
      </x:c>
      <x:c r="C48" s="19"/>
      <x:c r="D48" s="19"/>
    </x:row>
    <x:row r="49" ht="42" customHeight="1">
      <x:c r="A49" s="19" t="str">
        <x:v>Rate source</x:v>
      </x:c>
      <x:c r="B49" s="19" t="str">
        <x:v>All USD rates are invented arithmetic examples, not supplier quotations, cost databases or US market rates.</x:v>
      </x:c>
      <x:c r="C49" s="19"/>
      <x:c r="D49" s="19"/>
    </x:row>
    <x:row r="50" ht="42" customHeight="1">
      <x:c r="A50" s="19" t="str">
        <x:v>Location and date</x:v>
      </x:c>
      <x:c r="B50" s="19" t="str">
        <x:v>Example US location, unassigned. Report issue 2026-11-07; no market pricing date or escalation basis.</x:v>
      </x:c>
      <x:c r="C50" s="19"/>
      <x:c r="D50" s="19"/>
    </x:row>
    <x:row r="51" ht="42" customHeight="1">
      <x:c r="A51" s="19" t="str">
        <x:v>Labor basis</x:v>
      </x:c>
      <x:c r="B51" s="19" t="str">
        <x:v>Synthetic labor cost per quantity unit. No crew productivity, prevailing-wage determination or labor burden validation.</x:v>
      </x:c>
      <x:c r="C51" s="19"/>
      <x:c r="D51" s="19"/>
    </x:row>
    <x:row r="52" ht="42" customHeight="1">
      <x:c r="A52" s="19" t="str">
        <x:v>Waste</x:v>
      </x:c>
      <x:c r="B52" s="19" t="str">
        <x:v>Material cost = net quantity x (1 + waste %) x material rate. Labor, equipment and subcontract costs use net quantity.</x:v>
      </x:c>
      <x:c r="C52" s="19"/>
      <x:c r="D52" s="19"/>
    </x:row>
    <x:row r="53" ht="42" customHeight="1">
      <x:c r="A53" s="19" t="str">
        <x:v>Subcontract scope</x:v>
      </x:c>
      <x:c r="B53" s="19" t="str">
        <x:v>Subcontract-only rows have zero material, labor and equipment rates to prevent double counting. Zeros mean no separate component charge.</x:v>
      </x:c>
      <x:c r="C53" s="19"/>
      <x:c r="D53" s="19"/>
    </x:row>
    <x:row r="54" ht="42" customHeight="1">
      <x:c r="A54" s="19" t="str">
        <x:v>Indirects</x:v>
      </x:c>
      <x:c r="B54" s="19" t="str">
        <x:v>10% overhead and 5% contingency on direct cost, then 15% profit markup on direct + overhead + contingency. Profit is markup, not margin.</x:v>
      </x:c>
      <x:c r="C54" s="19"/>
      <x:c r="D54" s="19"/>
    </x:row>
    <x:row r="55" ht="42" customHeight="1">
      <x:c r="A55" s="19" t="str">
        <x:v>Rounding</x:v>
      </x:c>
      <x:c r="B55" s="19" t="str">
        <x:v>Each line component rounded to cents, then summed. Each indirect allowance rounded to cents before the total.</x:v>
      </x:c>
      <x:c r="C55" s="19"/>
      <x:c r="D55" s="19"/>
    </x:row>
    <x:row r="56" ht="42" customHeight="1">
      <x:c r="A56" s="19" t="str">
        <x:v>Units</x:v>
      </x:c>
      <x:c r="B56" s="19" t="str">
        <x:v>SF square feet; LF linear feet; CY cubic yards; LB pounds; EA each; SET complete set; LS lump sum; WK week. Unlike units are never summed.</x:v>
      </x:c>
      <x:c r="C56" s="19"/>
      <x:c r="D56" s="19"/>
    </x:row>
    <x:row r="57" ht="42" customHeight="1">
      <x:c r="A57" s="19" t="str">
        <x:v>Document control</x:v>
      </x:c>
      <x:c r="B57" s="19" t="str">
        <x:v>ME-SAMPLE-002 / Revision B. Replaces the two-line finish-only example. Fictional revision references do not identify actual drawings.</x:v>
      </x:c>
      <x:c r="C57" s="19"/>
      <x:c r="D57" s="19"/>
    </x:row>
    <x:row r="58" ht="42" customHeight="1">
      <x:c r="A58" s="19" t="str">
        <x:v>Use and release</x:v>
      </x:c>
      <x:c r="B58" s="19" t="str">
        <x:v>Format demonstration only. Not a bid, offer, construction budget, verified takeoff or approved client deliverable.</x:v>
      </x:c>
      <x:c r="C58" s="19"/>
      <x:c r="D58" s="19"/>
    </x:row>
    <x:row r="59" ht="24" customHeight="1">
      <x:c r="A59" s="2"/>
      <x:c r="B59" s="2"/>
      <x:c r="C59" s="2"/>
      <x:c r="D59" s="2"/>
    </x:row>
    <x:row r="60" ht="24" customHeight="1">
      <x:c r="A60" s="2"/>
      <x:c r="B60" s="2"/>
      <x:c r="C60" s="2"/>
      <x:c r="D60" s="2"/>
    </x:row>
    <x:row r="61" ht="24" customHeight="1">
      <x:c r="A61" s="2"/>
      <x:c r="B61" s="2"/>
      <x:c r="C61" s="2"/>
      <x:c r="D61" s="2"/>
    </x:row>
    <x:row r="62" ht="24" customHeight="1">
      <x:c r="A62" s="2"/>
      <x:c r="B62" s="2"/>
      <x:c r="C62" s="2"/>
      <x:c r="D62" s="2"/>
    </x:row>
    <x:row r="63" ht="24" customHeight="1">
      <x:c r="A63" s="2"/>
      <x:c r="B63" s="2"/>
      <x:c r="C63" s="2"/>
      <x:c r="D63" s="2"/>
    </x:row>
    <x:row r="64" ht="24" customHeight="1">
      <x:c r="A64" s="2"/>
      <x:c r="B64" s="2"/>
      <x:c r="C64" s="2"/>
      <x:c r="D64" s="2"/>
    </x:row>
    <x:row r="65" ht="24" customHeight="1">
      <x:c r="A65" s="2"/>
      <x:c r="B65" s="2"/>
      <x:c r="C65" s="2"/>
      <x:c r="D65" s="2"/>
    </x:row>
    <x:row r="66" ht="24" customHeight="1">
      <x:c r="A66" s="2"/>
      <x:c r="B66" s="2"/>
      <x:c r="C66" s="2"/>
      <x:c r="D66" s="2"/>
    </x:row>
    <x:row r="67" ht="24" customHeight="1">
      <x:c r="A67" s="2"/>
      <x:c r="B67" s="2"/>
      <x:c r="C67" s="2"/>
      <x:c r="D67" s="2"/>
    </x:row>
    <x:row r="68" ht="24" customHeight="1">
      <x:c r="A68" s="2"/>
      <x:c r="B68" s="2"/>
      <x:c r="C68" s="2"/>
      <x:c r="D68" s="2"/>
    </x:row>
    <x:row r="69" ht="24" customHeight="1">
      <x:c r="A69" s="2"/>
      <x:c r="B69" s="2"/>
      <x:c r="C69" s="2"/>
      <x:c r="D69" s="2"/>
    </x:row>
    <x:row r="70" ht="24" customHeight="1">
      <x:c r="A70" s="2"/>
      <x:c r="B70" s="2"/>
      <x:c r="C70" s="2"/>
      <x:c r="D70" s="2"/>
    </x:row>
  </x:sheetData>
  <x:mergeCells>
    <x:mergeCell ref="B47:D47"/>
    <x:mergeCell ref="B48:D48"/>
    <x:mergeCell ref="B49:D49"/>
    <x:mergeCell ref="B50:D50"/>
    <x:mergeCell ref="B51:D51"/>
    <x:mergeCell ref="B52:D52"/>
    <x:mergeCell ref="B53:D53"/>
    <x:mergeCell ref="B54:D54"/>
    <x:mergeCell ref="B55:D55"/>
    <x:mergeCell ref="B56:D56"/>
    <x:mergeCell ref="B57:D57"/>
    <x:mergeCell ref="B58:D58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29" hidden="0" customWidth="1"/>
    <x:col min="3" max="3" width="75" hidden="0" customWidth="1"/>
    <x:col min="4" max="4" width="22" hidden="0" customWidth="1"/>
    <x:col min="5" max="5" width="26" hidden="0" customWidth="1"/>
  </x:cols>
  <x:sheetData>
    <x:row r="1" ht="24" customHeight="1">
      <x:c r="A1" s="2"/>
      <x:c r="B1" s="2"/>
      <x:c r="C1" s="2"/>
      <x:c r="D1" s="2"/>
      <x:c r="E1" s="2"/>
    </x:row>
    <x:row r="2" ht="24" customHeight="1">
      <x:c r="A2" s="3" t="str">
        <x:v>MEGHA ESTIMATES / Review before release</x:v>
      </x:c>
      <x:c r="B2" s="2"/>
      <x:c r="C2" s="2"/>
      <x:c r="D2" s="2"/>
      <x:c r="E2" s="2"/>
    </x:row>
    <x:row r="3" ht="24" customHeight="1">
      <x:c r="A3" s="4"/>
      <x:c r="B3" s="4"/>
      <x:c r="C3" s="4"/>
      <x:c r="D3" s="4"/>
      <x:c r="E3" s="4"/>
    </x:row>
    <x:row r="4" ht="24" customHeight="1">
      <x:c r="A4" s="5" t="str">
        <x:v>SAMPLE ONLY — fictional quantities and rates. Not a bid.</x:v>
      </x:c>
      <x:c r="B4" s="2"/>
      <x:c r="C4" s="2"/>
      <x:c r="D4" s="2"/>
      <x:c r="E4" s="2"/>
    </x:row>
    <x:row r="5" ht="24" customHeight="1">
      <x:c r="A5" s="2"/>
      <x:c r="B5" s="2"/>
      <x:c r="C5" s="2"/>
      <x:c r="D5" s="2"/>
      <x:c r="E5" s="2"/>
    </x:row>
    <x:row r="6" ht="24" customHeight="1">
      <x:c r="A6" s="2"/>
      <x:c r="B6" s="2"/>
      <x:c r="C6" s="2"/>
      <x:c r="D6" s="2"/>
      <x:c r="E6" s="2"/>
    </x:row>
    <x:row r="7" ht="34" customHeight="1">
      <x:c r="A7" s="9" t="str">
        <x:v>Reference</x:v>
      </x:c>
      <x:c r="B7" s="9" t="str">
        <x:v>Review topic</x:v>
      </x:c>
      <x:c r="C7" s="9" t="str">
        <x:v>Required evidence</x:v>
      </x:c>
      <x:c r="D7" s="9" t="str">
        <x:v>Status</x:v>
      </x:c>
      <x:c r="E7" s="9" t="str">
        <x:v>Reviewer / date</x:v>
      </x:c>
    </x:row>
    <x:row r="8" ht="44" customHeight="1">
      <x:c r="A8" s="19" t="str">
        <x:v>RFI-01</x:v>
      </x:c>
      <x:c r="B8" s="19" t="str">
        <x:v>Current drawing set</x:v>
      </x:c>
      <x:c r="C8" s="19" t="str">
        <x:v>Confirm latest architectural, structural, civil, MEP and addenda registers.</x:v>
      </x:c>
      <x:c r="D8" s="20" t="str">
        <x:v>Open</x:v>
      </x:c>
      <x:c r="E8" s="20" t="str"/>
    </x:row>
    <x:row r="9" ht="44" customHeight="1">
      <x:c r="A9" s="19" t="str">
        <x:v>RFI-02</x:v>
      </x:c>
      <x:c r="B9" s="19" t="str">
        <x:v>Scope boundaries</x:v>
      </x:c>
      <x:c r="C9" s="19" t="str">
        <x:v>Confirm demolition limits, retained work, alternates, owner-supplied items and subcontract interfaces.</x:v>
      </x:c>
      <x:c r="D9" s="20" t="str">
        <x:v>Open</x:v>
      </x:c>
      <x:c r="E9" s="20" t="str"/>
    </x:row>
    <x:row r="10" ht="44" customHeight="1">
      <x:c r="A10" s="19" t="str">
        <x:v>RFI-03</x:v>
      </x:c>
      <x:c r="B10" s="19" t="str">
        <x:v>Site conditions</x:v>
      </x:c>
      <x:c r="C10" s="19" t="str">
        <x:v>Obtain survey, geotechnical, utility and hazardous-material information.</x:v>
      </x:c>
      <x:c r="D10" s="20" t="str">
        <x:v>Open</x:v>
      </x:c>
      <x:c r="E10" s="20" t="str"/>
    </x:row>
    <x:row r="11" ht="44" customHeight="1">
      <x:c r="A11" s="19" t="str">
        <x:v>RFI-04</x:v>
      </x:c>
      <x:c r="B11" s="19" t="str">
        <x:v>Selections and schedules</x:v>
      </x:c>
      <x:c r="C11" s="19" t="str">
        <x:v>Confirm finish grades, doors, glazing, equipment schedules and MEP design.</x:v>
      </x:c>
      <x:c r="D11" s="20" t="str">
        <x:v>Open</x:v>
      </x:c>
      <x:c r="E11" s="20" t="str"/>
    </x:row>
    <x:row r="12" ht="44" customHeight="1">
      <x:c r="A12" s="19" t="str">
        <x:v>RFI-05</x:v>
      </x:c>
      <x:c r="B12" s="19" t="str">
        <x:v>Pricing basis</x:v>
      </x:c>
      <x:c r="C12" s="19" t="str">
        <x:v>Obtain dated location-specific supplier and subcontract quotations and labor basis.</x:v>
      </x:c>
      <x:c r="D12" s="20" t="str">
        <x:v>Open</x:v>
      </x:c>
      <x:c r="E12" s="20" t="str"/>
    </x:row>
    <x:row r="13" ht="44" customHeight="1">
      <x:c r="A13" s="19" t="str">
        <x:v>RFI-06</x:v>
      </x:c>
      <x:c r="B13" s="19" t="str">
        <x:v>Technical release</x:v>
      </x:c>
      <x:c r="C13" s="19" t="str">
        <x:v>Validate calibrated measurements, reconcile drawings and obtain independent human review.</x:v>
      </x:c>
      <x:c r="D13" s="20" t="str">
        <x:v>Open</x:v>
      </x:c>
      <x:c r="E13" s="20" t="str"/>
    </x:row>
    <x:row r="14" ht="24" customHeight="1">
      <x:c r="A14" s="2"/>
      <x:c r="B14" s="2"/>
      <x:c r="C14" s="2"/>
      <x:c r="D14" s="2"/>
      <x:c r="E14" s="2"/>
    </x:row>
    <x:row r="15" ht="24" customHeight="1">
      <x:c r="A15" s="2"/>
      <x:c r="B15" s="2"/>
      <x:c r="C15" s="2"/>
      <x:c r="D15" s="2"/>
      <x:c r="E15" s="2"/>
    </x:row>
    <x:row r="16" ht="24" customHeight="1">
      <x:c r="A16" s="2" t="str">
        <x:v>Independent arithmetic checks (not technical approval)</x:v>
      </x:c>
      <x:c r="B16" s="2"/>
      <x:c r="C16" s="2"/>
      <x:c r="D16" s="2"/>
      <x:c r="E16" s="2"/>
    </x:row>
    <x:row r="17" ht="24" customHeight="1">
      <x:c r="A17" s="2"/>
      <x:c r="B17" s="2"/>
      <x:c r="C17" s="2"/>
      <x:c r="D17" s="2"/>
      <x:c r="E17" s="2"/>
    </x:row>
    <x:row r="18" ht="34" customHeight="1">
      <x:c r="A18" s="9" t="str">
        <x:v>Check</x:v>
      </x:c>
      <x:c r="B18" s="9" t="str">
        <x:v>Expected</x:v>
      </x:c>
      <x:c r="C18" s="9" t="str">
        <x:v>Observed</x:v>
      </x:c>
      <x:c r="D18" s="2"/>
      <x:c r="E18" s="2"/>
    </x:row>
    <x:row r="19" ht="24" customHeight="1">
      <x:c r="A19" s="2" t="str">
        <x:v>Detail minus summary</x:v>
      </x:c>
      <x:c r="B19" s="2" t="n">
        <x:v>0</x:v>
      </x:c>
      <x:c r="C19" s="2" t="n">
        <x:f>ROUND(SUM('Cost build-up'!O8:O99)-'Trade summary'!G36,2)</x:f>
        <x:v>0</x:v>
      </x:c>
      <x:c r="D19" s="2"/>
      <x:c r="E19" s="2"/>
    </x:row>
    <x:row r="20" ht="24" customHeight="1">
      <x:c r="A20" s="2" t="str">
        <x:v>Net floor area SF</x:v>
      </x:c>
      <x:c r="B20" s="2" t="n">
        <x:v>2000</x:v>
      </x:c>
      <x:c r="C20" s="2" t="n">
        <x:f>SUM('Quantity takeoff'!D56,'Quantity takeoff'!D57,'Quantity takeoff'!D58)</x:f>
        <x:v>2000</x:v>
      </x:c>
      <x:c r="D20" s="2"/>
      <x:c r="E20" s="2"/>
    </x:row>
    <x:row r="21" ht="24" customHeight="1">
      <x:c r="A21" s="2" t="str">
        <x:v>Detailed item count</x:v>
      </x:c>
      <x:c r="B21" s="2" t="n">
        <x:v>92</x:v>
      </x:c>
      <x:c r="C21" s="2" t="n">
        <x:f>COUNTA('Quantity takeoff'!A8:A99)</x:f>
        <x:v>92</x:v>
      </x:c>
      <x:c r="D21" s="2"/>
      <x:c r="E21" s="2"/>
    </x:row>
    <x:row r="22" ht="24" customHeight="1">
      <x:c r="A22" s="2"/>
      <x:c r="B22" s="2"/>
      <x:c r="C22" s="2"/>
      <x:c r="D22" s="2"/>
      <x:c r="E22" s="2"/>
    </x:row>
    <x:row r="23" ht="24" customHeight="1">
      <x:c r="A23" s="2"/>
      <x:c r="B23" s="2"/>
      <x:c r="C23" s="2"/>
      <x:c r="D23" s="2"/>
      <x:c r="E23" s="2"/>
    </x:row>
    <x:row r="24" ht="24" customHeight="1">
      <x:c r="A24" s="2" t="str">
        <x:v>Release status: SAMPLE ONLY. No technical reviewer or client approval is represented.</x:v>
      </x:c>
      <x:c r="B24" s="2"/>
      <x:c r="C24" s="2"/>
      <x:c r="D24" s="2"/>
      <x:c r="E24" s="2"/>
    </x:row>
    <x:row r="25" ht="24" customHeight="1">
      <x:c r="A25" s="2"/>
      <x:c r="B25" s="2"/>
      <x:c r="C25" s="2"/>
      <x:c r="D25" s="2"/>
      <x:c r="E25" s="2"/>
    </x:row>
    <x:row r="26" ht="24" customHeight="1">
      <x:c r="A26" s="2"/>
      <x:c r="B26" s="2"/>
      <x:c r="C26" s="2"/>
      <x:c r="D26" s="2"/>
      <x:c r="E26" s="2"/>
    </x:row>
    <x:row r="27" ht="24" customHeight="1">
      <x:c r="A27" s="2"/>
      <x:c r="B27" s="2"/>
      <x:c r="C27" s="2"/>
      <x:c r="D27" s="2"/>
      <x:c r="E27" s="2"/>
    </x:row>
    <x:row r="28" ht="24" customHeight="1">
      <x:c r="A28" s="2"/>
      <x:c r="B28" s="2"/>
      <x:c r="C28" s="2"/>
      <x:c r="D28" s="2"/>
      <x:c r="E28" s="2"/>
    </x:row>
    <x:row r="29" ht="24" customHeight="1">
      <x:c r="A29" s="2"/>
      <x:c r="B29" s="2"/>
      <x:c r="C29" s="2"/>
      <x:c r="D29" s="2"/>
      <x:c r="E29" s="2"/>
    </x:row>
    <x:row r="30" ht="24" customHeight="1">
      <x:c r="A30" s="2"/>
      <x:c r="B30" s="2"/>
      <x:c r="C30" s="2"/>
      <x:c r="D30" s="2"/>
      <x:c r="E30" s="2"/>
    </x:row>
    <x:row r="31" ht="24" customHeight="1">
      <x:c r="A31" s="2"/>
      <x:c r="B31" s="2"/>
      <x:c r="C31" s="2"/>
      <x:c r="D31" s="2"/>
      <x:c r="E31" s="2"/>
    </x:row>
    <x:row r="32" ht="24" customHeight="1">
      <x:c r="A32" s="2"/>
      <x:c r="B32" s="2"/>
      <x:c r="C32" s="2"/>
      <x:c r="D32" s="2"/>
      <x:c r="E32" s="2"/>
    </x:row>
  </x:sheetData>
  <x:dataValidations count="1">
    <x:dataValidation type="list" sqref="D8:D13">
      <x:formula1>"Open,Verified,Not applicable"</x:formula1>
    </x:dataValidation>
  </x:dataValidations>
  <x:pageMargins left="0.7" right="0.7" top="0.75" bottom="0.75" header="0.3" footer="0.3"/>
</x:worksheet>
</file>